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เงินสด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D57" i="1"/>
  <c r="D56" i="1"/>
  <c r="D54" i="1"/>
  <c r="A53" i="1"/>
  <c r="C52" i="1"/>
  <c r="D51" i="1"/>
  <c r="C51" i="1"/>
  <c r="C50" i="1"/>
  <c r="C49" i="1"/>
  <c r="D48" i="1"/>
  <c r="C48" i="1"/>
  <c r="D47" i="1"/>
  <c r="B47" i="1"/>
  <c r="C47" i="1" s="1"/>
  <c r="G46" i="1"/>
  <c r="D46" i="1" s="1"/>
  <c r="C46" i="1"/>
  <c r="D45" i="1"/>
  <c r="C45" i="1"/>
  <c r="G44" i="1"/>
  <c r="D44" i="1"/>
  <c r="B44" i="1"/>
  <c r="C44" i="1" s="1"/>
  <c r="D43" i="1"/>
  <c r="C43" i="1"/>
  <c r="G42" i="1"/>
  <c r="G53" i="1" s="1"/>
  <c r="G58" i="1" s="1"/>
  <c r="D42" i="1"/>
  <c r="B42" i="1"/>
  <c r="C42" i="1" s="1"/>
  <c r="C53" i="1" s="1"/>
  <c r="G22" i="1"/>
  <c r="G30" i="1" s="1"/>
  <c r="D22" i="1"/>
  <c r="D30" i="1" s="1"/>
  <c r="D21" i="1"/>
  <c r="A20" i="1"/>
  <c r="G19" i="1"/>
  <c r="D19" i="1"/>
  <c r="B19" i="1"/>
  <c r="B20" i="1" s="1"/>
  <c r="D18" i="1"/>
  <c r="C18" i="1"/>
  <c r="G17" i="1"/>
  <c r="D17" i="1"/>
  <c r="C17" i="1"/>
  <c r="C16" i="1"/>
  <c r="C15" i="1"/>
  <c r="G13" i="1"/>
  <c r="G20" i="1" s="1"/>
  <c r="D13" i="1"/>
  <c r="C13" i="1"/>
  <c r="G12" i="1"/>
  <c r="D12" i="1"/>
  <c r="C12" i="1"/>
  <c r="D11" i="1"/>
  <c r="D20" i="1" s="1"/>
  <c r="C11" i="1"/>
  <c r="D31" i="1" l="1"/>
  <c r="G31" i="1"/>
  <c r="G60" i="1" s="1"/>
  <c r="G62" i="1" s="1"/>
  <c r="D53" i="1"/>
  <c r="D58" i="1" s="1"/>
  <c r="B53" i="1"/>
  <c r="B54" i="1" s="1"/>
  <c r="C19" i="1"/>
  <c r="C20" i="1" s="1"/>
  <c r="C54" i="1" s="1"/>
  <c r="D60" i="1" l="1"/>
  <c r="D62" i="1" s="1"/>
</calcChain>
</file>

<file path=xl/sharedStrings.xml><?xml version="1.0" encoding="utf-8"?>
<sst xmlns="http://schemas.openxmlformats.org/spreadsheetml/2006/main" count="117" uniqueCount="77">
  <si>
    <t>องค์การบริหารส่วนตำบลรอบเวียง อำเภอเมือง จังหวัดเชียงราย</t>
  </si>
  <si>
    <t xml:space="preserve">รายงานรับ - จ่าย  </t>
  </si>
  <si>
    <t>ปีงบประมาณ 2559   ประจำเดือนกรกฎาคม 2559</t>
  </si>
  <si>
    <t>จนถึงปัจจุบัน</t>
  </si>
  <si>
    <t>รายการ</t>
  </si>
  <si>
    <t>รหัส
บัญชี</t>
  </si>
  <si>
    <t>จำนวนเงิน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</si>
  <si>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</si>
  <si>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</si>
  <si>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</si>
  <si>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(บาท)</t>
  </si>
  <si>
    <t>เดือนนี้
เกิดขึ้นจริง
(บาท)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</si>
  <si>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</si>
  <si>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</si>
  <si>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</si>
  <si>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</si>
  <si>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</si>
  <si>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</si>
  <si>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</si>
  <si>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</si>
  <si>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</si>
  <si>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รายได้จากสาธารณูปโภคและการพาณิชย์</t>
  </si>
  <si>
    <t>414000</t>
  </si>
  <si>
    <t>รายได้เบ็ดเตล็ด</t>
  </si>
  <si>
    <t>415000</t>
  </si>
  <si>
    <t>รายได้จากทุน</t>
  </si>
  <si>
    <t>416000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</si>
  <si>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</si>
  <si>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</si>
  <si>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</si>
  <si>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</si>
  <si>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</si>
  <si>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</si>
  <si>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เงินรับฝาก(หมายเหตุ 4)</t>
  </si>
  <si>
    <t>215000</t>
  </si>
  <si>
    <t>ลูกหนี้เงินยืม</t>
  </si>
  <si>
    <t>113100</t>
  </si>
  <si>
    <t>ลูกหนี้เงินทุนโครงการเศรษฐกิจชุมชน</t>
  </si>
  <si>
    <t>113500</t>
  </si>
  <si>
    <t>รวมรายรับ</t>
  </si>
  <si>
    <t>-2 -</t>
  </si>
  <si>
    <t>เดือนนี้</t>
  </si>
  <si>
    <t>เกิดขึ้นจริง
บาท</t>
  </si>
  <si>
    <t>รายจ่าย</t>
  </si>
  <si>
    <t>งบกลาง</t>
  </si>
  <si>
    <t>511000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</si>
  <si>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</si>
  <si>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</si>
  <si>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</si>
  <si>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</si>
  <si>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</si>
  <si>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</si>
  <si>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</si>
  <si>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</si>
  <si>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</si>
  <si>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</si>
  <si>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</si>
  <si>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</si>
  <si>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</si>
  <si>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</si>
  <si>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</si>
  <si>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</si>
  <si>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</si>
  <si>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</si>
  <si>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</si>
  <si>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</si>
  <si>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รายจ่ายค้างจ่าย (หมายเหตุ 2)</t>
  </si>
  <si>
    <t>211000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</si>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</sst>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</font>
    <font>
      <b/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0" xfId="1" applyFont="1" applyFill="1" applyAlignment="1">
      <alignment horizontal="lef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2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4" fillId="0" borderId="7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3" xfId="1" applyFont="1" applyFill="1" applyBorder="1"/>
    <xf numFmtId="43" fontId="6" fillId="0" borderId="0" xfId="1" applyFont="1" applyFill="1" applyBorder="1"/>
    <xf numFmtId="49" fontId="3" fillId="0" borderId="12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0" xfId="1" applyFont="1" applyFill="1" applyBorder="1"/>
    <xf numFmtId="43" fontId="4" fillId="0" borderId="14" xfId="1" applyFont="1" applyFill="1" applyBorder="1"/>
    <xf numFmtId="43" fontId="4" fillId="0" borderId="14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center"/>
    </xf>
    <xf numFmtId="49" fontId="3" fillId="0" borderId="12" xfId="1" applyNumberFormat="1" applyFont="1" applyFill="1" applyBorder="1"/>
    <xf numFmtId="43" fontId="4" fillId="0" borderId="15" xfId="1" applyFont="1" applyFill="1" applyBorder="1"/>
    <xf numFmtId="43" fontId="4" fillId="0" borderId="12" xfId="1" applyFont="1" applyFill="1" applyBorder="1"/>
    <xf numFmtId="43" fontId="4" fillId="0" borderId="8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4" fillId="0" borderId="9" xfId="1" applyFont="1" applyFill="1" applyBorder="1" applyAlignment="1">
      <alignment horizontal="center"/>
    </xf>
    <xf numFmtId="49" fontId="3" fillId="0" borderId="16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3" fontId="7" fillId="0" borderId="0" xfId="1" applyFont="1" applyFill="1" applyBorder="1"/>
    <xf numFmtId="43" fontId="3" fillId="0" borderId="13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5" xfId="1" applyFont="1" applyFill="1" applyBorder="1" applyAlignment="1">
      <alignment horizontal="center"/>
    </xf>
    <xf numFmtId="43" fontId="4" fillId="0" borderId="18" xfId="1" applyFont="1" applyFill="1" applyBorder="1"/>
    <xf numFmtId="49" fontId="3" fillId="0" borderId="12" xfId="1" quotePrefix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right"/>
    </xf>
    <xf numFmtId="43" fontId="3" fillId="0" borderId="12" xfId="1" quotePrefix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8</xdr:row>
      <xdr:rowOff>9525</xdr:rowOff>
    </xdr:from>
    <xdr:to>
      <xdr:col>6</xdr:col>
      <xdr:colOff>619125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543675" y="32099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8</xdr:row>
      <xdr:rowOff>19050</xdr:rowOff>
    </xdr:from>
    <xdr:to>
      <xdr:col>3</xdr:col>
      <xdr:colOff>619125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2952750" y="3219450"/>
          <a:ext cx="9525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619125</xdr:colOff>
      <xdr:row>40</xdr:row>
      <xdr:rowOff>0</xdr:rowOff>
    </xdr:from>
    <xdr:to>
      <xdr:col>0</xdr:col>
      <xdr:colOff>619125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19125" y="1310640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619125</xdr:colOff>
      <xdr:row>8</xdr:row>
      <xdr:rowOff>19050</xdr:rowOff>
    </xdr:from>
    <xdr:to>
      <xdr:col>2</xdr:col>
      <xdr:colOff>628650</xdr:colOff>
      <xdr:row>19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581025" y="4800600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619125</xdr:colOff>
      <xdr:row>40</xdr:row>
      <xdr:rowOff>0</xdr:rowOff>
    </xdr:from>
    <xdr:to>
      <xdr:col>2</xdr:col>
      <xdr:colOff>619125</xdr:colOff>
      <xdr:row>53</xdr:row>
      <xdr:rowOff>0</xdr:rowOff>
    </xdr:to>
    <xdr:cxnSp macro="">
      <xdr:nvCxnSpPr>
        <xdr:cNvPr id="6" name="ตัวเชื่อมต่อตรง 20"/>
        <xdr:cNvCxnSpPr>
          <a:cxnSpLocks noChangeShapeType="1"/>
        </xdr:cNvCxnSpPr>
      </xdr:nvCxnSpPr>
      <xdr:spPr bwMode="auto">
        <a:xfrm rot="5400000">
          <a:off x="423862" y="1484471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609600</xdr:colOff>
      <xdr:row>40</xdr:row>
      <xdr:rowOff>9525</xdr:rowOff>
    </xdr:from>
    <xdr:to>
      <xdr:col>3</xdr:col>
      <xdr:colOff>609600</xdr:colOff>
      <xdr:row>62</xdr:row>
      <xdr:rowOff>28575</xdr:rowOff>
    </xdr:to>
    <xdr:cxnSp macro="">
      <xdr:nvCxnSpPr>
        <xdr:cNvPr id="7" name="ตัวเชื่อมต่อตรง 22"/>
        <xdr:cNvCxnSpPr>
          <a:cxnSpLocks noChangeShapeType="1"/>
        </xdr:cNvCxnSpPr>
      </xdr:nvCxnSpPr>
      <xdr:spPr bwMode="auto">
        <a:xfrm rot="5400000">
          <a:off x="-14288" y="16082963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552451</xdr:colOff>
      <xdr:row>8</xdr:row>
      <xdr:rowOff>0</xdr:rowOff>
    </xdr:from>
    <xdr:to>
      <xdr:col>1</xdr:col>
      <xdr:colOff>561975</xdr:colOff>
      <xdr:row>20</xdr:row>
      <xdr:rowOff>0</xdr:rowOff>
    </xdr:to>
    <xdr:cxnSp macro="">
      <xdr:nvCxnSpPr>
        <xdr:cNvPr id="8" name="ตัวเชื่อมต่อตรง 13"/>
        <xdr:cNvCxnSpPr>
          <a:cxnSpLocks noChangeShapeType="1"/>
        </xdr:cNvCxnSpPr>
      </xdr:nvCxnSpPr>
      <xdr:spPr bwMode="auto">
        <a:xfrm flipH="1">
          <a:off x="1352551" y="3200400"/>
          <a:ext cx="9524" cy="32099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609600</xdr:colOff>
      <xdr:row>8</xdr:row>
      <xdr:rowOff>19050</xdr:rowOff>
    </xdr:from>
    <xdr:to>
      <xdr:col>0</xdr:col>
      <xdr:colOff>609601</xdr:colOff>
      <xdr:row>19</xdr:row>
      <xdr:rowOff>257175</xdr:rowOff>
    </xdr:to>
    <xdr:cxnSp macro="">
      <xdr:nvCxnSpPr>
        <xdr:cNvPr id="9" name="ตัวเชื่อมต่อตรง 13"/>
        <xdr:cNvCxnSpPr>
          <a:cxnSpLocks noChangeShapeType="1"/>
        </xdr:cNvCxnSpPr>
      </xdr:nvCxnSpPr>
      <xdr:spPr bwMode="auto">
        <a:xfrm>
          <a:off x="609600" y="3219450"/>
          <a:ext cx="1" cy="31718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609600</xdr:colOff>
      <xdr:row>39</xdr:row>
      <xdr:rowOff>1590677</xdr:rowOff>
    </xdr:from>
    <xdr:to>
      <xdr:col>6</xdr:col>
      <xdr:colOff>609600</xdr:colOff>
      <xdr:row>62</xdr:row>
      <xdr:rowOff>9527</xdr:rowOff>
    </xdr:to>
    <xdr:cxnSp macro="">
      <xdr:nvCxnSpPr>
        <xdr:cNvPr id="14" name="ตัวเชื่อมต่อตรง 22"/>
        <xdr:cNvCxnSpPr>
          <a:cxnSpLocks noChangeShapeType="1"/>
        </xdr:cNvCxnSpPr>
      </xdr:nvCxnSpPr>
      <xdr:spPr bwMode="auto">
        <a:xfrm rot="5400000">
          <a:off x="3567112" y="16063915"/>
          <a:ext cx="5934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552450</xdr:colOff>
      <xdr:row>40</xdr:row>
      <xdr:rowOff>1</xdr:rowOff>
    </xdr:from>
    <xdr:to>
      <xdr:col>1</xdr:col>
      <xdr:colOff>552450</xdr:colOff>
      <xdr:row>53</xdr:row>
      <xdr:rowOff>1</xdr:rowOff>
    </xdr:to>
    <xdr:cxnSp macro="">
      <xdr:nvCxnSpPr>
        <xdr:cNvPr id="15" name="ตัวเชื่อมต่อตรง 20"/>
        <xdr:cNvCxnSpPr>
          <a:cxnSpLocks noChangeShapeType="1"/>
        </xdr:cNvCxnSpPr>
      </xdr:nvCxnSpPr>
      <xdr:spPr bwMode="auto">
        <a:xfrm rot="5400000">
          <a:off x="-385763" y="14844714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1" workbookViewId="0">
      <selection activeCell="B58" sqref="B58"/>
    </sheetView>
  </sheetViews>
  <sheetFormatPr defaultRowHeight="14.25" x14ac:dyDescent="0.2"/>
  <cols>
    <col min="1" max="1" width="10.5" bestFit="1" customWidth="1"/>
    <col min="2" max="2" width="9.75" bestFit="1" customWidth="1"/>
    <col min="3" max="4" width="10.5" bestFit="1" customWidth="1"/>
    <col min="5" max="5" width="27.5" bestFit="1" customWidth="1"/>
    <col min="7" max="7" width="10.5" bestFit="1" customWidth="1"/>
  </cols>
  <sheetData>
    <row r="1" spans="1:7" ht="23.25" x14ac:dyDescent="0.5">
      <c r="A1" s="1"/>
      <c r="B1" s="1"/>
      <c r="C1" s="1"/>
      <c r="D1" s="1"/>
      <c r="E1" s="1"/>
      <c r="F1" s="1"/>
      <c r="G1" s="1"/>
    </row>
    <row r="2" spans="1:7" ht="23.25" x14ac:dyDescent="0.5">
      <c r="A2" s="1"/>
      <c r="B2" s="1"/>
      <c r="C2" s="1"/>
      <c r="D2" s="1"/>
      <c r="E2" s="1"/>
      <c r="F2" s="1"/>
      <c r="G2" s="1"/>
    </row>
    <row r="3" spans="1:7" ht="23.25" x14ac:dyDescent="0.5">
      <c r="A3" s="2" t="s">
        <v>0</v>
      </c>
      <c r="B3" s="2"/>
      <c r="C3" s="2"/>
      <c r="D3" s="2"/>
      <c r="E3" s="2"/>
      <c r="F3" s="2"/>
      <c r="G3" s="2"/>
    </row>
    <row r="4" spans="1:7" ht="23.25" x14ac:dyDescent="0.5">
      <c r="A4" s="2" t="s">
        <v>1</v>
      </c>
      <c r="B4" s="2"/>
      <c r="C4" s="2"/>
      <c r="D4" s="2"/>
      <c r="E4" s="2"/>
      <c r="F4" s="2"/>
      <c r="G4" s="2"/>
    </row>
    <row r="5" spans="1:7" ht="23.25" x14ac:dyDescent="0.5">
      <c r="A5" s="2" t="s">
        <v>2</v>
      </c>
      <c r="B5" s="2"/>
      <c r="C5" s="2"/>
      <c r="D5" s="2"/>
      <c r="E5" s="2"/>
      <c r="F5" s="2"/>
      <c r="G5" s="2"/>
    </row>
    <row r="6" spans="1:7" ht="21" x14ac:dyDescent="0.45">
      <c r="A6" s="3"/>
      <c r="B6" s="3"/>
      <c r="C6" s="3"/>
      <c r="D6" s="3"/>
      <c r="E6" s="3"/>
      <c r="F6" s="4"/>
      <c r="G6" s="3"/>
    </row>
    <row r="7" spans="1:7" ht="21" x14ac:dyDescent="0.2">
      <c r="A7" s="5" t="s">
        <v>3</v>
      </c>
      <c r="B7" s="6"/>
      <c r="C7" s="6"/>
      <c r="D7" s="7"/>
      <c r="E7" s="8" t="s">
        <v>4</v>
      </c>
      <c r="F7" s="9" t="s">
        <v>5</v>
      </c>
      <c r="G7" s="10" t="s">
        <v>6</v>
      </c>
    </row>
    <row r="8" spans="1:7" ht="93.75" x14ac:dyDescent="0.2">
      <c r="A8" s="11" t="s">
        <v>7</v>
      </c>
      <c r="B8" s="12" t="s">
        <v>8</v>
      </c>
      <c r="C8" s="11" t="s">
        <v>9</v>
      </c>
      <c r="D8" s="13" t="s">
        <v>10</v>
      </c>
      <c r="E8" s="14"/>
      <c r="F8" s="15"/>
      <c r="G8" s="16" t="s">
        <v>11</v>
      </c>
    </row>
    <row r="9" spans="1:7" ht="21" x14ac:dyDescent="0.45">
      <c r="A9" s="17"/>
      <c r="B9" s="18"/>
      <c r="C9" s="18"/>
      <c r="D9" s="19">
        <v>46768362.57</v>
      </c>
      <c r="E9" s="20" t="s">
        <v>12</v>
      </c>
      <c r="F9" s="21"/>
      <c r="G9" s="22">
        <v>48214651.020000003</v>
      </c>
    </row>
    <row r="10" spans="1:7" ht="21" x14ac:dyDescent="0.45">
      <c r="A10" s="23"/>
      <c r="B10" s="23"/>
      <c r="C10" s="23"/>
      <c r="D10" s="24"/>
      <c r="E10" s="25" t="s">
        <v>13</v>
      </c>
      <c r="F10" s="26"/>
      <c r="G10" s="24"/>
    </row>
    <row r="11" spans="1:7" ht="21" x14ac:dyDescent="0.45">
      <c r="A11" s="18">
        <v>457500</v>
      </c>
      <c r="B11" s="23" t="s">
        <v>14</v>
      </c>
      <c r="C11" s="18">
        <f>A11</f>
        <v>457500</v>
      </c>
      <c r="D11" s="27">
        <f>G11+I11</f>
        <v>5726</v>
      </c>
      <c r="E11" s="28" t="s">
        <v>15</v>
      </c>
      <c r="F11" s="26" t="s">
        <v>16</v>
      </c>
      <c r="G11" s="27">
        <v>5726</v>
      </c>
    </row>
    <row r="12" spans="1:7" ht="21" x14ac:dyDescent="0.45">
      <c r="A12" s="18">
        <v>206200</v>
      </c>
      <c r="B12" s="23" t="s">
        <v>14</v>
      </c>
      <c r="C12" s="18">
        <f t="shared" ref="C12:C18" si="0">A12</f>
        <v>206200</v>
      </c>
      <c r="D12" s="27">
        <f t="shared" ref="D12:D19" si="1">G12+I12</f>
        <v>13178</v>
      </c>
      <c r="E12" s="28" t="s">
        <v>17</v>
      </c>
      <c r="F12" s="26" t="s">
        <v>18</v>
      </c>
      <c r="G12" s="24">
        <f>267+60+180+300+12291+80</f>
        <v>13178</v>
      </c>
    </row>
    <row r="13" spans="1:7" ht="21" x14ac:dyDescent="0.45">
      <c r="A13" s="18">
        <v>1646100</v>
      </c>
      <c r="B13" s="23" t="s">
        <v>14</v>
      </c>
      <c r="C13" s="18">
        <f t="shared" si="0"/>
        <v>1646100</v>
      </c>
      <c r="D13" s="27">
        <f t="shared" si="1"/>
        <v>154602.51</v>
      </c>
      <c r="E13" s="28" t="s">
        <v>19</v>
      </c>
      <c r="F13" s="26" t="s">
        <v>20</v>
      </c>
      <c r="G13" s="27">
        <f>52000+102602.51</f>
        <v>154602.51</v>
      </c>
    </row>
    <row r="14" spans="1:7" ht="21" x14ac:dyDescent="0.45">
      <c r="A14" s="23" t="s">
        <v>14</v>
      </c>
      <c r="B14" s="23" t="s">
        <v>14</v>
      </c>
      <c r="C14" s="23" t="s">
        <v>14</v>
      </c>
      <c r="D14" s="27" t="s">
        <v>14</v>
      </c>
      <c r="E14" s="28" t="s">
        <v>21</v>
      </c>
      <c r="F14" s="26" t="s">
        <v>22</v>
      </c>
      <c r="G14" s="27" t="s">
        <v>14</v>
      </c>
    </row>
    <row r="15" spans="1:7" ht="21" x14ac:dyDescent="0.45">
      <c r="A15" s="18">
        <v>140200</v>
      </c>
      <c r="B15" s="23" t="s">
        <v>14</v>
      </c>
      <c r="C15" s="18">
        <f t="shared" si="0"/>
        <v>140200</v>
      </c>
      <c r="D15" s="27">
        <v>49352</v>
      </c>
      <c r="E15" s="28" t="s">
        <v>23</v>
      </c>
      <c r="F15" s="26" t="s">
        <v>24</v>
      </c>
      <c r="G15" s="27" t="s">
        <v>14</v>
      </c>
    </row>
    <row r="16" spans="1:7" ht="21" x14ac:dyDescent="0.45">
      <c r="A16" s="23" t="s">
        <v>14</v>
      </c>
      <c r="B16" s="23" t="s">
        <v>14</v>
      </c>
      <c r="C16" s="23" t="str">
        <f t="shared" si="0"/>
        <v>-</v>
      </c>
      <c r="D16" s="27" t="s">
        <v>14</v>
      </c>
      <c r="E16" s="28" t="s">
        <v>25</v>
      </c>
      <c r="F16" s="26" t="s">
        <v>26</v>
      </c>
      <c r="G16" s="27" t="s">
        <v>14</v>
      </c>
    </row>
    <row r="17" spans="1:7" ht="21" x14ac:dyDescent="0.45">
      <c r="A17" s="23">
        <v>13350000</v>
      </c>
      <c r="B17" s="23" t="s">
        <v>14</v>
      </c>
      <c r="C17" s="18">
        <f t="shared" si="0"/>
        <v>13350000</v>
      </c>
      <c r="D17" s="27">
        <f t="shared" si="1"/>
        <v>404019.93000000005</v>
      </c>
      <c r="E17" s="28" t="s">
        <v>27</v>
      </c>
      <c r="F17" s="26" t="s">
        <v>28</v>
      </c>
      <c r="G17" s="27">
        <f>145745.43+22576.66+71245.8+164452.04</f>
        <v>404019.93000000005</v>
      </c>
    </row>
    <row r="18" spans="1:7" ht="21" x14ac:dyDescent="0.45">
      <c r="A18" s="23">
        <v>4300000</v>
      </c>
      <c r="B18" s="23" t="s">
        <v>14</v>
      </c>
      <c r="C18" s="18">
        <f t="shared" si="0"/>
        <v>4300000</v>
      </c>
      <c r="D18" s="27">
        <f t="shared" si="1"/>
        <v>213280</v>
      </c>
      <c r="E18" s="28" t="s">
        <v>29</v>
      </c>
      <c r="F18" s="26" t="s">
        <v>30</v>
      </c>
      <c r="G18" s="27">
        <v>213280</v>
      </c>
    </row>
    <row r="19" spans="1:7" ht="21" x14ac:dyDescent="0.45">
      <c r="A19" s="23" t="s">
        <v>14</v>
      </c>
      <c r="B19" s="23">
        <f>1108591+714080+77470.05+749840.05+253800+47200+152800+28000+1047310.05</f>
        <v>4179091.1500000004</v>
      </c>
      <c r="C19" s="23">
        <f>B19</f>
        <v>4179091.1500000004</v>
      </c>
      <c r="D19" s="27">
        <f t="shared" si="1"/>
        <v>1047310.05</v>
      </c>
      <c r="E19" s="28" t="s">
        <v>31</v>
      </c>
      <c r="F19" s="26" t="s">
        <v>32</v>
      </c>
      <c r="G19" s="27">
        <f>77470.05+729300+134400+38200+18800+4000+1140+44000</f>
        <v>1047310.05</v>
      </c>
    </row>
    <row r="20" spans="1:7" ht="21.75" thickBot="1" x14ac:dyDescent="0.5">
      <c r="A20" s="29">
        <f>SUM(A11:A18)</f>
        <v>20100000</v>
      </c>
      <c r="B20" s="30">
        <f>SUM(B11:B19)</f>
        <v>4179091.1500000004</v>
      </c>
      <c r="C20" s="29">
        <f>SUM(C11:C19)</f>
        <v>24279091.149999999</v>
      </c>
      <c r="D20" s="31">
        <f>SUM(D11:D19)</f>
        <v>1887468.4900000002</v>
      </c>
      <c r="E20" s="28"/>
      <c r="F20" s="32"/>
      <c r="G20" s="33">
        <f>SUM(G11:G19)</f>
        <v>1838116.4900000002</v>
      </c>
    </row>
    <row r="21" spans="1:7" ht="21.75" thickTop="1" x14ac:dyDescent="0.45">
      <c r="A21" s="34"/>
      <c r="B21" s="19"/>
      <c r="C21" s="19"/>
      <c r="D21" s="27">
        <f>G21+I21</f>
        <v>164967.13</v>
      </c>
      <c r="E21" s="28" t="s">
        <v>33</v>
      </c>
      <c r="F21" s="26" t="s">
        <v>34</v>
      </c>
      <c r="G21" s="27">
        <v>164967.13</v>
      </c>
    </row>
    <row r="22" spans="1:7" ht="21" x14ac:dyDescent="0.45">
      <c r="A22" s="34"/>
      <c r="B22" s="19"/>
      <c r="C22" s="19"/>
      <c r="D22" s="27">
        <f>G22+I22</f>
        <v>12600</v>
      </c>
      <c r="E22" s="28" t="s">
        <v>35</v>
      </c>
      <c r="F22" s="26" t="s">
        <v>36</v>
      </c>
      <c r="G22" s="27">
        <f>2400+10200</f>
        <v>12600</v>
      </c>
    </row>
    <row r="23" spans="1:7" ht="21" x14ac:dyDescent="0.45">
      <c r="A23" s="34"/>
      <c r="B23" s="19"/>
      <c r="C23" s="19"/>
      <c r="D23" s="27">
        <v>74000</v>
      </c>
      <c r="E23" s="28" t="s">
        <v>37</v>
      </c>
      <c r="F23" s="26" t="s">
        <v>38</v>
      </c>
      <c r="G23" s="27" t="s">
        <v>14</v>
      </c>
    </row>
    <row r="24" spans="1:7" ht="21" x14ac:dyDescent="0.45">
      <c r="A24" s="34"/>
      <c r="B24" s="19"/>
      <c r="C24" s="19"/>
      <c r="D24" s="27"/>
      <c r="E24" s="28"/>
      <c r="F24" s="26"/>
      <c r="G24" s="27"/>
    </row>
    <row r="25" spans="1:7" ht="21" x14ac:dyDescent="0.45">
      <c r="A25" s="34"/>
      <c r="B25" s="19"/>
      <c r="C25" s="19"/>
      <c r="D25" s="27"/>
      <c r="E25" s="28"/>
      <c r="F25" s="26"/>
      <c r="G25" s="27"/>
    </row>
    <row r="26" spans="1:7" ht="21" x14ac:dyDescent="0.45">
      <c r="A26" s="34"/>
      <c r="B26" s="19"/>
      <c r="C26" s="19"/>
      <c r="D26" s="27"/>
      <c r="E26" s="28"/>
      <c r="F26" s="26"/>
      <c r="G26" s="27"/>
    </row>
    <row r="27" spans="1:7" ht="21" x14ac:dyDescent="0.45">
      <c r="A27" s="34"/>
      <c r="B27" s="19"/>
      <c r="C27" s="19"/>
      <c r="D27" s="27"/>
      <c r="E27" s="28"/>
      <c r="F27" s="26"/>
      <c r="G27" s="27"/>
    </row>
    <row r="28" spans="1:7" ht="21" x14ac:dyDescent="0.45">
      <c r="A28" s="34"/>
      <c r="B28" s="19"/>
      <c r="C28" s="19"/>
      <c r="D28" s="27"/>
      <c r="E28" s="28"/>
      <c r="F28" s="26"/>
      <c r="G28" s="27"/>
    </row>
    <row r="29" spans="1:7" ht="21" x14ac:dyDescent="0.45">
      <c r="A29" s="34"/>
      <c r="B29" s="19"/>
      <c r="C29" s="19"/>
      <c r="D29" s="27"/>
      <c r="E29" s="28"/>
      <c r="F29" s="26"/>
      <c r="G29" s="27"/>
    </row>
    <row r="30" spans="1:7" ht="21" x14ac:dyDescent="0.45">
      <c r="A30" s="18"/>
      <c r="B30" s="24"/>
      <c r="C30" s="24"/>
      <c r="D30" s="35">
        <f>SUM(D21:D23)</f>
        <v>251567.13</v>
      </c>
      <c r="E30" s="28"/>
      <c r="F30" s="32"/>
      <c r="G30" s="35">
        <f>SUM(G21:G23)</f>
        <v>177567.13</v>
      </c>
    </row>
    <row r="31" spans="1:7" ht="21.75" thickBot="1" x14ac:dyDescent="0.5">
      <c r="A31" s="36"/>
      <c r="B31" s="37"/>
      <c r="C31" s="37"/>
      <c r="D31" s="33">
        <f>D20+D30</f>
        <v>2139035.62</v>
      </c>
      <c r="E31" s="38" t="s">
        <v>39</v>
      </c>
      <c r="F31" s="39"/>
      <c r="G31" s="33">
        <f>G20+G30</f>
        <v>2015683.62</v>
      </c>
    </row>
    <row r="32" spans="1:7" ht="21.75" thickTop="1" x14ac:dyDescent="0.45">
      <c r="A32" s="28"/>
      <c r="B32" s="28"/>
      <c r="C32" s="28"/>
      <c r="D32" s="20"/>
      <c r="E32" s="40"/>
      <c r="F32" s="41"/>
      <c r="G32" s="20"/>
    </row>
    <row r="33" spans="1:7" ht="21" x14ac:dyDescent="0.45">
      <c r="A33" s="28"/>
      <c r="B33" s="28"/>
      <c r="C33" s="28"/>
      <c r="D33" s="20"/>
      <c r="E33" s="40"/>
      <c r="F33" s="41"/>
      <c r="G33" s="20"/>
    </row>
    <row r="34" spans="1:7" ht="21" x14ac:dyDescent="0.45">
      <c r="A34" s="28"/>
      <c r="B34" s="28"/>
      <c r="C34" s="28"/>
      <c r="D34" s="20"/>
      <c r="E34" s="40"/>
      <c r="F34" s="41"/>
      <c r="G34" s="20"/>
    </row>
    <row r="35" spans="1:7" ht="21" x14ac:dyDescent="0.45">
      <c r="A35" s="28"/>
      <c r="B35" s="28"/>
      <c r="C35" s="28"/>
      <c r="D35" s="20"/>
      <c r="E35" s="40"/>
      <c r="F35" s="41"/>
      <c r="G35" s="20"/>
    </row>
    <row r="36" spans="1:7" ht="21" x14ac:dyDescent="0.45">
      <c r="A36" s="28"/>
      <c r="B36" s="28"/>
      <c r="C36" s="28"/>
      <c r="D36" s="20"/>
      <c r="E36" s="40"/>
      <c r="F36" s="41"/>
      <c r="G36" s="20"/>
    </row>
    <row r="37" spans="1:7" ht="21" x14ac:dyDescent="0.45">
      <c r="A37" s="28"/>
      <c r="B37" s="28"/>
      <c r="C37" s="28"/>
      <c r="D37" s="20"/>
      <c r="E37" s="40"/>
      <c r="F37" s="41"/>
      <c r="G37" s="20"/>
    </row>
    <row r="38" spans="1:7" ht="21" x14ac:dyDescent="0.45">
      <c r="A38" s="42" t="s">
        <v>40</v>
      </c>
      <c r="B38" s="42"/>
      <c r="C38" s="42"/>
      <c r="D38" s="42"/>
      <c r="E38" s="42"/>
      <c r="F38" s="42"/>
      <c r="G38" s="42"/>
    </row>
    <row r="39" spans="1:7" ht="21" x14ac:dyDescent="0.2">
      <c r="A39" s="5" t="s">
        <v>3</v>
      </c>
      <c r="B39" s="6"/>
      <c r="C39" s="6"/>
      <c r="D39" s="7"/>
      <c r="E39" s="8" t="s">
        <v>4</v>
      </c>
      <c r="F39" s="43" t="s">
        <v>5</v>
      </c>
      <c r="G39" s="44" t="s">
        <v>41</v>
      </c>
    </row>
    <row r="40" spans="1:7" ht="126" x14ac:dyDescent="0.2">
      <c r="A40" s="11" t="s">
        <v>7</v>
      </c>
      <c r="B40" s="11" t="s">
        <v>8</v>
      </c>
      <c r="C40" s="11" t="s">
        <v>9</v>
      </c>
      <c r="D40" s="13" t="s">
        <v>42</v>
      </c>
      <c r="E40" s="14"/>
      <c r="F40" s="45"/>
      <c r="G40" s="13" t="s">
        <v>42</v>
      </c>
    </row>
    <row r="41" spans="1:7" ht="21" x14ac:dyDescent="0.45">
      <c r="A41" s="18"/>
      <c r="B41" s="18"/>
      <c r="C41" s="18"/>
      <c r="D41" s="19"/>
      <c r="E41" s="46" t="s">
        <v>43</v>
      </c>
      <c r="F41" s="26"/>
      <c r="G41" s="19"/>
    </row>
    <row r="42" spans="1:7" ht="21" x14ac:dyDescent="0.45">
      <c r="A42" s="18">
        <v>953933</v>
      </c>
      <c r="B42" s="23">
        <f>77471+768000+141600+512000+141600+1140+77470.05+77470.05+499200+47200+2280+253800+47200+152800+28000+77470.05+729300+134400+1140</f>
        <v>3769541.15</v>
      </c>
      <c r="C42" s="18">
        <f>A42+B42</f>
        <v>4723474.1500000004</v>
      </c>
      <c r="D42" s="27">
        <f>G42+I42</f>
        <v>343963</v>
      </c>
      <c r="E42" s="28" t="s">
        <v>44</v>
      </c>
      <c r="F42" s="26" t="s">
        <v>45</v>
      </c>
      <c r="G42" s="27">
        <f>-5600+24739.65+324823.35</f>
        <v>343963</v>
      </c>
    </row>
    <row r="43" spans="1:7" ht="21" x14ac:dyDescent="0.45">
      <c r="A43" s="18">
        <v>1620720</v>
      </c>
      <c r="B43" s="23" t="s">
        <v>14</v>
      </c>
      <c r="C43" s="18">
        <f>A43</f>
        <v>1620720</v>
      </c>
      <c r="D43" s="27">
        <f t="shared" ref="D43:D51" si="2">G43+I43</f>
        <v>135060</v>
      </c>
      <c r="E43" s="28" t="s">
        <v>46</v>
      </c>
      <c r="F43" s="26" t="s">
        <v>47</v>
      </c>
      <c r="G43" s="27">
        <v>135060</v>
      </c>
    </row>
    <row r="44" spans="1:7" ht="21" x14ac:dyDescent="0.45">
      <c r="A44" s="23">
        <v>5466240</v>
      </c>
      <c r="B44" s="23">
        <f>54810+28200+6000+1710+36540+18800+4000+78090+37600+8000+38200+18800+4000</f>
        <v>334750</v>
      </c>
      <c r="C44" s="18">
        <f>A44+B44</f>
        <v>5800990</v>
      </c>
      <c r="D44" s="27">
        <f t="shared" si="2"/>
        <v>442916</v>
      </c>
      <c r="E44" s="28" t="s">
        <v>48</v>
      </c>
      <c r="F44" s="26" t="s">
        <v>49</v>
      </c>
      <c r="G44" s="27">
        <f>413816+29100</f>
        <v>442916</v>
      </c>
    </row>
    <row r="45" spans="1:7" ht="21" x14ac:dyDescent="0.45">
      <c r="A45" s="18">
        <v>1117055</v>
      </c>
      <c r="B45" s="18" t="s">
        <v>14</v>
      </c>
      <c r="C45" s="18">
        <f>A45</f>
        <v>1117055</v>
      </c>
      <c r="D45" s="27">
        <f t="shared" si="2"/>
        <v>44700</v>
      </c>
      <c r="E45" s="28" t="s">
        <v>50</v>
      </c>
      <c r="F45" s="26" t="s">
        <v>51</v>
      </c>
      <c r="G45" s="47">
        <v>44700</v>
      </c>
    </row>
    <row r="46" spans="1:7" ht="21" x14ac:dyDescent="0.45">
      <c r="A46" s="48">
        <v>5048900</v>
      </c>
      <c r="B46" s="23" t="s">
        <v>14</v>
      </c>
      <c r="C46" s="18">
        <f>A46</f>
        <v>5048900</v>
      </c>
      <c r="D46" s="27">
        <f t="shared" si="2"/>
        <v>158052.45000000001</v>
      </c>
      <c r="E46" s="28" t="s">
        <v>52</v>
      </c>
      <c r="F46" s="26" t="s">
        <v>53</v>
      </c>
      <c r="G46" s="27">
        <f>145452.45+2400+10200</f>
        <v>158052.45000000001</v>
      </c>
    </row>
    <row r="47" spans="1:7" ht="21" x14ac:dyDescent="0.45">
      <c r="A47" s="23">
        <v>1653252</v>
      </c>
      <c r="B47" s="23">
        <f>30800+44000</f>
        <v>74800</v>
      </c>
      <c r="C47" s="18">
        <f>A47+B47</f>
        <v>1728052</v>
      </c>
      <c r="D47" s="27">
        <f t="shared" si="2"/>
        <v>86857.94</v>
      </c>
      <c r="E47" s="28" t="s">
        <v>54</v>
      </c>
      <c r="F47" s="26" t="s">
        <v>55</v>
      </c>
      <c r="G47" s="27">
        <v>86857.94</v>
      </c>
    </row>
    <row r="48" spans="1:7" ht="21" x14ac:dyDescent="0.45">
      <c r="A48" s="48">
        <v>435000</v>
      </c>
      <c r="B48" s="23" t="s">
        <v>14</v>
      </c>
      <c r="C48" s="18">
        <f>A48</f>
        <v>435000</v>
      </c>
      <c r="D48" s="27">
        <f t="shared" si="2"/>
        <v>4134.08</v>
      </c>
      <c r="E48" s="28" t="s">
        <v>56</v>
      </c>
      <c r="F48" s="26" t="s">
        <v>57</v>
      </c>
      <c r="G48" s="27">
        <v>4134.08</v>
      </c>
    </row>
    <row r="49" spans="1:7" ht="21" x14ac:dyDescent="0.45">
      <c r="A49" s="18">
        <v>657500</v>
      </c>
      <c r="B49" s="23" t="s">
        <v>14</v>
      </c>
      <c r="C49" s="18">
        <f>A49</f>
        <v>657500</v>
      </c>
      <c r="D49" s="27">
        <v>630500</v>
      </c>
      <c r="E49" s="49" t="s">
        <v>58</v>
      </c>
      <c r="F49" s="26" t="s">
        <v>59</v>
      </c>
      <c r="G49" s="27" t="s">
        <v>14</v>
      </c>
    </row>
    <row r="50" spans="1:7" ht="21" x14ac:dyDescent="0.45">
      <c r="A50" s="23">
        <v>348500</v>
      </c>
      <c r="B50" s="23" t="s">
        <v>14</v>
      </c>
      <c r="C50" s="18">
        <f>A50</f>
        <v>348500</v>
      </c>
      <c r="D50" s="27">
        <v>182600</v>
      </c>
      <c r="E50" s="28" t="s">
        <v>60</v>
      </c>
      <c r="F50" s="26" t="s">
        <v>61</v>
      </c>
      <c r="G50" s="27" t="s">
        <v>14</v>
      </c>
    </row>
    <row r="51" spans="1:7" ht="21" x14ac:dyDescent="0.45">
      <c r="A51" s="23">
        <v>2778900</v>
      </c>
      <c r="B51" s="23" t="s">
        <v>14</v>
      </c>
      <c r="C51" s="18">
        <f>A51</f>
        <v>2778900</v>
      </c>
      <c r="D51" s="27">
        <f t="shared" si="2"/>
        <v>100930</v>
      </c>
      <c r="E51" s="28" t="s">
        <v>62</v>
      </c>
      <c r="F51" s="26" t="s">
        <v>63</v>
      </c>
      <c r="G51" s="27">
        <v>100930</v>
      </c>
    </row>
    <row r="52" spans="1:7" ht="21" x14ac:dyDescent="0.45">
      <c r="A52" s="23">
        <v>20000</v>
      </c>
      <c r="B52" s="23" t="s">
        <v>14</v>
      </c>
      <c r="C52" s="18">
        <f>A52</f>
        <v>20000</v>
      </c>
      <c r="D52" s="27" t="s">
        <v>14</v>
      </c>
      <c r="E52" s="28" t="s">
        <v>64</v>
      </c>
      <c r="F52" s="26" t="s">
        <v>65</v>
      </c>
      <c r="G52" s="27" t="s">
        <v>14</v>
      </c>
    </row>
    <row r="53" spans="1:7" ht="21.75" thickBot="1" x14ac:dyDescent="0.5">
      <c r="A53" s="33">
        <f>SUM(A42:A52)</f>
        <v>20100000</v>
      </c>
      <c r="B53" s="50">
        <f>SUM(B41:B52)</f>
        <v>4179091.15</v>
      </c>
      <c r="C53" s="33">
        <f>SUM(C42:C52)</f>
        <v>24279091.149999999</v>
      </c>
      <c r="D53" s="33">
        <f>SUM(D42:D52)</f>
        <v>2129713.4699999997</v>
      </c>
      <c r="E53" s="28"/>
      <c r="F53" s="32"/>
      <c r="G53" s="33">
        <f>SUM(G42:G52)</f>
        <v>1316613.47</v>
      </c>
    </row>
    <row r="54" spans="1:7" ht="21.75" thickTop="1" x14ac:dyDescent="0.45">
      <c r="A54" s="51"/>
      <c r="B54" s="51">
        <f>B20-B53</f>
        <v>0</v>
      </c>
      <c r="C54" s="51">
        <f>C53-C20</f>
        <v>0</v>
      </c>
      <c r="D54" s="27">
        <f>G54+I54</f>
        <v>15300</v>
      </c>
      <c r="E54" s="28" t="s">
        <v>35</v>
      </c>
      <c r="F54" s="26" t="s">
        <v>36</v>
      </c>
      <c r="G54" s="27">
        <v>15300</v>
      </c>
    </row>
    <row r="55" spans="1:7" ht="21" x14ac:dyDescent="0.45">
      <c r="A55" s="19"/>
      <c r="B55" s="19"/>
      <c r="C55" s="19"/>
      <c r="D55" s="27">
        <v>2815650</v>
      </c>
      <c r="E55" s="28" t="s">
        <v>66</v>
      </c>
      <c r="F55" s="26" t="s">
        <v>67</v>
      </c>
      <c r="G55" s="27" t="s">
        <v>14</v>
      </c>
    </row>
    <row r="56" spans="1:7" ht="21" x14ac:dyDescent="0.45">
      <c r="A56" s="24"/>
      <c r="B56" s="24"/>
      <c r="C56" s="24"/>
      <c r="D56" s="27">
        <f>G56+I56</f>
        <v>99735.91</v>
      </c>
      <c r="E56" s="28" t="s">
        <v>68</v>
      </c>
      <c r="F56" s="26" t="s">
        <v>34</v>
      </c>
      <c r="G56" s="27">
        <v>99735.91</v>
      </c>
    </row>
    <row r="57" spans="1:7" ht="21" x14ac:dyDescent="0.45">
      <c r="A57" s="18"/>
      <c r="B57" s="18"/>
      <c r="C57" s="24"/>
      <c r="D57" s="35">
        <f>SUM(D54:D56)</f>
        <v>2930685.91</v>
      </c>
      <c r="E57" s="28"/>
      <c r="F57" s="52"/>
      <c r="G57" s="35">
        <f>SUM(G54:G56)</f>
        <v>115035.91</v>
      </c>
    </row>
    <row r="58" spans="1:7" ht="21.75" thickBot="1" x14ac:dyDescent="0.5">
      <c r="A58" s="18"/>
      <c r="B58" s="18"/>
      <c r="C58" s="24"/>
      <c r="D58" s="53">
        <f>D53+D57</f>
        <v>5060399.38</v>
      </c>
      <c r="E58" s="40" t="s">
        <v>69</v>
      </c>
      <c r="F58" s="54"/>
      <c r="G58" s="53">
        <f>G53+G57</f>
        <v>1431649.38</v>
      </c>
    </row>
    <row r="59" spans="1:7" ht="21.75" thickTop="1" x14ac:dyDescent="0.45">
      <c r="A59" s="24"/>
      <c r="B59" s="24"/>
      <c r="C59" s="24"/>
      <c r="D59" s="24"/>
      <c r="E59" s="40" t="s">
        <v>70</v>
      </c>
      <c r="F59" s="23"/>
      <c r="G59" s="47"/>
    </row>
    <row r="60" spans="1:7" ht="21" x14ac:dyDescent="0.45">
      <c r="A60" s="24"/>
      <c r="B60" s="24"/>
      <c r="C60" s="24"/>
      <c r="D60" s="55">
        <f>D31-D58</f>
        <v>-2921363.76</v>
      </c>
      <c r="E60" s="40" t="s">
        <v>71</v>
      </c>
      <c r="F60" s="27"/>
      <c r="G60" s="55">
        <f>G31-G58</f>
        <v>584034.24000000022</v>
      </c>
    </row>
    <row r="61" spans="1:7" ht="21" x14ac:dyDescent="0.45">
      <c r="A61" s="24"/>
      <c r="B61" s="24"/>
      <c r="C61" s="24"/>
      <c r="D61" s="24"/>
      <c r="E61" s="40" t="s">
        <v>72</v>
      </c>
      <c r="F61" s="23"/>
      <c r="G61" s="24"/>
    </row>
    <row r="62" spans="1:7" ht="21.75" thickBot="1" x14ac:dyDescent="0.5">
      <c r="A62" s="37"/>
      <c r="B62" s="37"/>
      <c r="C62" s="37"/>
      <c r="D62" s="33">
        <f>D9+D60</f>
        <v>43846998.810000002</v>
      </c>
      <c r="E62" s="38" t="s">
        <v>73</v>
      </c>
      <c r="F62" s="56"/>
      <c r="G62" s="33">
        <f>G9+G60</f>
        <v>48798685.260000005</v>
      </c>
    </row>
    <row r="63" spans="1:7" ht="21.75" thickTop="1" x14ac:dyDescent="0.45">
      <c r="A63" s="28"/>
      <c r="B63" s="28"/>
      <c r="C63" s="28"/>
      <c r="D63" s="20"/>
      <c r="E63" s="40"/>
      <c r="F63" s="57"/>
      <c r="G63" s="20"/>
    </row>
    <row r="64" spans="1:7" ht="21" x14ac:dyDescent="0.45">
      <c r="A64" s="58" t="s">
        <v>74</v>
      </c>
      <c r="B64" s="58"/>
      <c r="C64" s="58"/>
      <c r="D64" s="58"/>
      <c r="E64" s="58"/>
      <c r="F64" s="58"/>
      <c r="G64" s="58"/>
    </row>
    <row r="65" spans="1:7" ht="21" x14ac:dyDescent="0.45">
      <c r="A65" s="59" t="s">
        <v>75</v>
      </c>
      <c r="B65" s="59"/>
      <c r="C65" s="59"/>
      <c r="D65" s="59"/>
      <c r="E65" s="59"/>
      <c r="F65" s="59"/>
      <c r="G65" s="59"/>
    </row>
    <row r="66" spans="1:7" ht="21" x14ac:dyDescent="0.45">
      <c r="A66" s="59" t="s">
        <v>76</v>
      </c>
      <c r="B66" s="59"/>
      <c r="C66" s="59"/>
      <c r="D66" s="59"/>
      <c r="E66" s="59"/>
      <c r="F66" s="59"/>
      <c r="G66" s="59"/>
    </row>
    <row r="67" spans="1:7" ht="21" x14ac:dyDescent="0.45">
      <c r="A67" s="59"/>
      <c r="B67" s="59"/>
      <c r="C67" s="59"/>
      <c r="D67" s="59"/>
      <c r="E67" s="59"/>
      <c r="F67" s="59"/>
      <c r="G67" s="59"/>
    </row>
  </sheetData>
  <mergeCells count="16">
    <mergeCell ref="A66:G66"/>
    <mergeCell ref="A67:G67"/>
    <mergeCell ref="A38:G38"/>
    <mergeCell ref="A39:D39"/>
    <mergeCell ref="E39:E40"/>
    <mergeCell ref="F39:F40"/>
    <mergeCell ref="A64:G64"/>
    <mergeCell ref="A65:G65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2016-09-14T05:01:59Z</cp:lastPrinted>
  <dcterms:created xsi:type="dcterms:W3CDTF">2016-09-14T04:58:58Z</dcterms:created>
  <dcterms:modified xsi:type="dcterms:W3CDTF">2016-09-14T05:02:09Z</dcterms:modified>
</cp:coreProperties>
</file>