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9" i="1" l="1"/>
  <c r="D59" i="1"/>
  <c r="G53" i="1"/>
  <c r="G60" i="1" s="1"/>
  <c r="B53" i="1"/>
  <c r="A53" i="1"/>
  <c r="C52" i="1"/>
  <c r="C51" i="1"/>
  <c r="C50" i="1"/>
  <c r="C49" i="1"/>
  <c r="D48" i="1"/>
  <c r="C48" i="1"/>
  <c r="D47" i="1"/>
  <c r="C47" i="1"/>
  <c r="L46" i="1"/>
  <c r="G46" i="1"/>
  <c r="D46" i="1"/>
  <c r="C46" i="1"/>
  <c r="D45" i="1"/>
  <c r="C45" i="1"/>
  <c r="D44" i="1"/>
  <c r="C44" i="1"/>
  <c r="D43" i="1"/>
  <c r="C43" i="1"/>
  <c r="C53" i="1" s="1"/>
  <c r="G42" i="1"/>
  <c r="D42" i="1"/>
  <c r="D53" i="1" s="1"/>
  <c r="D60" i="1" s="1"/>
  <c r="C42" i="1"/>
  <c r="G29" i="1"/>
  <c r="D29" i="1"/>
  <c r="L23" i="1"/>
  <c r="D18" i="1"/>
  <c r="D30" i="1" s="1"/>
  <c r="D62" i="1" s="1"/>
  <c r="D64" i="1" s="1"/>
  <c r="B18" i="1"/>
  <c r="A18" i="1"/>
  <c r="C17" i="1"/>
  <c r="C16" i="1"/>
  <c r="G15" i="1"/>
  <c r="C15" i="1"/>
  <c r="G14" i="1"/>
  <c r="C14" i="1"/>
  <c r="G13" i="1"/>
  <c r="C13" i="1"/>
  <c r="G12" i="1"/>
  <c r="G18" i="1" s="1"/>
  <c r="G30" i="1" s="1"/>
  <c r="C12" i="1"/>
  <c r="G11" i="1"/>
  <c r="C11" i="1"/>
  <c r="C18" i="1" s="1"/>
  <c r="C54" i="1" l="1"/>
  <c r="G62" i="1"/>
  <c r="G64" i="1" s="1"/>
  <c r="L62" i="1" s="1"/>
  <c r="H64" i="1" l="1"/>
</calcChain>
</file>

<file path=xl/sharedStrings.xml><?xml version="1.0" encoding="utf-8"?>
<sst xmlns="http://schemas.openxmlformats.org/spreadsheetml/2006/main" count="120" uniqueCount="81">
  <si>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</si>
  <si>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</si>
  <si>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</si>
  <si>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</si>
  <si>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ประจำเดือนตุลาคม 2559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</si>
  <si>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</si>
  <si>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</si>
  <si>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</si>
  <si>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</si>
  <si>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</si>
  <si>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</si>
  <si>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</si>
  <si>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</si>
  <si>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</si>
  <si>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</si>
  <si>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</si>
  <si>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</si>
  <si>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</si>
  <si>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</si>
  <si>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</si>
  <si>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</si>
  <si>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</si>
  <si>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รายได้เบ็ดเตล็ด</t>
  </si>
  <si>
    <t>415000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</si>
  <si>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</si>
  <si>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</si>
  <si>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</si>
  <si>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</si>
  <si>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</si>
  <si>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</si>
  <si>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ลูกหนี้เงินยืม</t>
  </si>
  <si>
    <t>113100</t>
  </si>
  <si>
    <t>ลูกหนี้ภาษีบำรุงท้องที่</t>
  </si>
  <si>
    <t>113302</t>
  </si>
  <si>
    <t>ลูกหนี้ภาษีป้าย</t>
  </si>
  <si>
    <t>113303</t>
  </si>
  <si>
    <t>ลูกหนี้เงินสะสม</t>
  </si>
  <si>
    <t>190004</t>
  </si>
  <si>
    <t>เงินรับฝาก(หมายเหตุ 4)</t>
  </si>
  <si>
    <t>215000</t>
  </si>
  <si>
    <t>คงหลือ</t>
  </si>
  <si>
    <t>เจ้าหนี้เงินสะสม</t>
  </si>
  <si>
    <t>290001</t>
  </si>
  <si>
    <t>เงินสะสม</t>
  </si>
  <si>
    <t>310000</t>
  </si>
  <si>
    <t>งบกลาง</t>
  </si>
  <si>
    <t>511000</t>
  </si>
  <si>
    <t>รวมรายรับ</t>
  </si>
  <si>
    <t>-2 -</t>
  </si>
  <si>
    <t>รายจ่าย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</si>
  <si>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</si>
  <si>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</si>
  <si>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</si>
  <si>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</si>
  <si>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</si>
  <si>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</si>
  <si>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</si>
  <si>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</si>
  <si>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</si>
  <si>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</si>
  <si>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</si>
  <si>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</si>
  <si>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</si>
  <si>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</si>
  <si>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</si>
  <si>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</si>
  <si>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</si>
  <si>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</si>
  <si>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เงินอุดหนุน</t>
  </si>
  <si>
    <t>561000</t>
  </si>
  <si>
    <t>ฎีกาค้างจ่าย</t>
  </si>
  <si>
    <t>213000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</si>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</sst>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3" fontId="7" fillId="0" borderId="11" xfId="1" applyFont="1" applyFill="1" applyBorder="1"/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64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71438" y="15292388"/>
          <a:ext cx="6524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63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452813" y="15263812"/>
          <a:ext cx="64960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50011374.320000008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v>166</v>
      </c>
      <c r="E11" s="3" t="s">
        <v>16</v>
      </c>
      <c r="F11" s="26" t="s">
        <v>17</v>
      </c>
      <c r="G11" s="27">
        <f>14+152</f>
        <v>166</v>
      </c>
      <c r="I11" s="27"/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v>1835</v>
      </c>
      <c r="E12" s="3" t="s">
        <v>18</v>
      </c>
      <c r="F12" s="26" t="s">
        <v>19</v>
      </c>
      <c r="G12" s="24">
        <f>495+40+50+60+250+800+140</f>
        <v>1835</v>
      </c>
      <c r="I12" s="27"/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v>190000</v>
      </c>
      <c r="E13" s="3" t="s">
        <v>20</v>
      </c>
      <c r="F13" s="26" t="s">
        <v>21</v>
      </c>
      <c r="G13" s="27">
        <f>46000+144000</f>
        <v>190000</v>
      </c>
      <c r="I13" s="27"/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v>1006</v>
      </c>
      <c r="E14" s="3" t="s">
        <v>22</v>
      </c>
      <c r="F14" s="26" t="s">
        <v>23</v>
      </c>
      <c r="G14" s="27">
        <f>6+1000</f>
        <v>1006</v>
      </c>
      <c r="I14" s="27"/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v>190075.54</v>
      </c>
      <c r="E15" s="3" t="s">
        <v>24</v>
      </c>
      <c r="F15" s="26" t="s">
        <v>25</v>
      </c>
      <c r="G15" s="27">
        <f>6520.54+183555</f>
        <v>190075.54</v>
      </c>
      <c r="I15" s="27"/>
      <c r="J15" s="28"/>
      <c r="K15" s="29"/>
      <c r="L15" s="29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2652877</v>
      </c>
      <c r="E16" s="3" t="s">
        <v>26</v>
      </c>
      <c r="F16" s="26" t="s">
        <v>27</v>
      </c>
      <c r="G16" s="27">
        <v>2652877</v>
      </c>
      <c r="I16" s="27"/>
      <c r="J16" s="28"/>
      <c r="K16" s="29"/>
      <c r="L16" s="29"/>
    </row>
    <row r="17" spans="1:12" x14ac:dyDescent="0.45">
      <c r="A17" s="23"/>
      <c r="B17" s="23">
        <v>1424470.05</v>
      </c>
      <c r="C17" s="19">
        <f t="shared" si="0"/>
        <v>1424470.05</v>
      </c>
      <c r="D17" s="27">
        <v>77470.05</v>
      </c>
      <c r="E17" s="3" t="s">
        <v>28</v>
      </c>
      <c r="F17" s="26" t="s">
        <v>29</v>
      </c>
      <c r="G17" s="27">
        <v>77470.05</v>
      </c>
      <c r="I17" s="30"/>
      <c r="J17" s="28"/>
      <c r="K17" s="29"/>
      <c r="L17" s="29"/>
    </row>
    <row r="18" spans="1:12" ht="21.75" thickBot="1" x14ac:dyDescent="0.5">
      <c r="A18" s="31">
        <f>SUM(A11:A16)</f>
        <v>25300000</v>
      </c>
      <c r="B18" s="31">
        <f>SUM(B11:B17)</f>
        <v>1424470.05</v>
      </c>
      <c r="C18" s="31">
        <f>SUM(C11:C17)</f>
        <v>26724470.050000001</v>
      </c>
      <c r="D18" s="32">
        <f>SUM(D11:D17)</f>
        <v>3113429.59</v>
      </c>
      <c r="E18" s="3"/>
      <c r="F18" s="33"/>
      <c r="G18" s="34">
        <f>SUM(G11:G17)</f>
        <v>3113429.59</v>
      </c>
      <c r="J18" s="35"/>
      <c r="K18" s="36"/>
      <c r="L18" s="36"/>
    </row>
    <row r="19" spans="1:12" ht="21.75" thickTop="1" x14ac:dyDescent="0.45">
      <c r="A19" s="37"/>
      <c r="B19" s="37"/>
      <c r="C19" s="37"/>
      <c r="D19" s="38">
        <v>14384</v>
      </c>
      <c r="E19" s="3" t="s">
        <v>30</v>
      </c>
      <c r="F19" s="33" t="s">
        <v>31</v>
      </c>
      <c r="G19" s="39">
        <v>14384</v>
      </c>
      <c r="J19" s="35"/>
      <c r="K19" s="36"/>
      <c r="L19" s="36"/>
    </row>
    <row r="20" spans="1:12" x14ac:dyDescent="0.45">
      <c r="A20" s="37"/>
      <c r="B20" s="37"/>
      <c r="C20" s="37"/>
      <c r="D20" s="38">
        <v>140</v>
      </c>
      <c r="E20" s="3" t="s">
        <v>32</v>
      </c>
      <c r="F20" s="33" t="s">
        <v>33</v>
      </c>
      <c r="G20" s="39">
        <v>140</v>
      </c>
      <c r="J20" s="35"/>
      <c r="K20" s="36"/>
      <c r="L20" s="36"/>
    </row>
    <row r="21" spans="1:12" x14ac:dyDescent="0.45">
      <c r="A21" s="37"/>
      <c r="B21" s="37"/>
      <c r="C21" s="37"/>
      <c r="D21" s="38">
        <v>400</v>
      </c>
      <c r="E21" s="3" t="s">
        <v>34</v>
      </c>
      <c r="F21" s="33" t="s">
        <v>35</v>
      </c>
      <c r="G21" s="39">
        <v>400</v>
      </c>
      <c r="J21" s="35"/>
      <c r="K21" s="36"/>
      <c r="L21" s="36"/>
    </row>
    <row r="22" spans="1:12" x14ac:dyDescent="0.45">
      <c r="A22" s="37"/>
      <c r="B22" s="37"/>
      <c r="C22" s="37"/>
      <c r="D22" s="38">
        <v>25823.35</v>
      </c>
      <c r="E22" s="3" t="s">
        <v>36</v>
      </c>
      <c r="F22" s="33" t="s">
        <v>37</v>
      </c>
      <c r="G22" s="39">
        <v>25823.35</v>
      </c>
      <c r="J22" s="35"/>
      <c r="K22" s="36"/>
      <c r="L22" s="36"/>
    </row>
    <row r="23" spans="1:12" x14ac:dyDescent="0.45">
      <c r="A23" s="37"/>
      <c r="B23" s="20"/>
      <c r="C23" s="20"/>
      <c r="D23" s="38">
        <v>192777.73</v>
      </c>
      <c r="E23" s="3" t="s">
        <v>38</v>
      </c>
      <c r="F23" s="26" t="s">
        <v>39</v>
      </c>
      <c r="G23" s="27">
        <v>192777.73</v>
      </c>
      <c r="I23" s="27"/>
      <c r="J23" s="35" t="s">
        <v>40</v>
      </c>
      <c r="K23" s="36"/>
      <c r="L23" s="36" t="e">
        <f>#REF!-#REF!+#REF!</f>
        <v>#REF!</v>
      </c>
    </row>
    <row r="24" spans="1:12" x14ac:dyDescent="0.45">
      <c r="A24" s="37"/>
      <c r="B24" s="20"/>
      <c r="C24" s="20"/>
      <c r="D24" s="38">
        <v>25823.35</v>
      </c>
      <c r="E24" s="3" t="s">
        <v>41</v>
      </c>
      <c r="F24" s="26" t="s">
        <v>42</v>
      </c>
      <c r="G24" s="27">
        <v>25823.35</v>
      </c>
      <c r="I24" s="30"/>
      <c r="J24" s="40"/>
      <c r="K24" s="40"/>
      <c r="L24" s="40"/>
    </row>
    <row r="25" spans="1:12" x14ac:dyDescent="0.45">
      <c r="A25" s="37"/>
      <c r="B25" s="20"/>
      <c r="C25" s="20"/>
      <c r="D25" s="38">
        <v>16004.5</v>
      </c>
      <c r="E25" s="3" t="s">
        <v>43</v>
      </c>
      <c r="F25" s="26" t="s">
        <v>44</v>
      </c>
      <c r="G25" s="27">
        <v>16004.5</v>
      </c>
      <c r="I25" s="30"/>
      <c r="J25" s="40"/>
      <c r="K25" s="40"/>
      <c r="L25" s="40"/>
    </row>
    <row r="26" spans="1:12" x14ac:dyDescent="0.45">
      <c r="A26" s="37"/>
      <c r="B26" s="20"/>
      <c r="C26" s="20"/>
      <c r="D26" s="38">
        <v>1200</v>
      </c>
      <c r="E26" s="3" t="s">
        <v>45</v>
      </c>
      <c r="F26" s="26" t="s">
        <v>46</v>
      </c>
      <c r="G26" s="27">
        <v>1200</v>
      </c>
      <c r="I26" s="30"/>
      <c r="J26" s="40"/>
      <c r="K26" s="40"/>
      <c r="L26" s="40"/>
    </row>
    <row r="27" spans="1:12" x14ac:dyDescent="0.45">
      <c r="A27" s="37"/>
      <c r="B27" s="20"/>
      <c r="C27" s="20"/>
      <c r="D27" s="38"/>
      <c r="E27" s="3"/>
      <c r="F27" s="26"/>
      <c r="G27" s="27"/>
      <c r="I27" s="30"/>
      <c r="J27" s="40"/>
      <c r="K27" s="40"/>
      <c r="L27" s="40"/>
    </row>
    <row r="28" spans="1:12" x14ac:dyDescent="0.45">
      <c r="A28" s="37"/>
      <c r="B28" s="20"/>
      <c r="C28" s="20"/>
      <c r="D28" s="38"/>
      <c r="E28" s="3"/>
      <c r="F28" s="26"/>
      <c r="G28" s="27"/>
      <c r="I28" s="30"/>
      <c r="J28" s="40"/>
      <c r="K28" s="40"/>
      <c r="L28" s="40"/>
    </row>
    <row r="29" spans="1:12" x14ac:dyDescent="0.45">
      <c r="A29" s="19"/>
      <c r="B29" s="24"/>
      <c r="C29" s="24"/>
      <c r="D29" s="41">
        <f>SUM(D19:D28)</f>
        <v>276552.93000000005</v>
      </c>
      <c r="E29" s="3"/>
      <c r="F29" s="33"/>
      <c r="G29" s="41">
        <f>SUM(G19:G28)</f>
        <v>276552.93000000005</v>
      </c>
      <c r="I29" s="3">
        <v>3742113.16</v>
      </c>
    </row>
    <row r="30" spans="1:12" ht="21.75" thickBot="1" x14ac:dyDescent="0.5">
      <c r="A30" s="42"/>
      <c r="B30" s="43"/>
      <c r="C30" s="43"/>
      <c r="D30" s="34">
        <f>D18+D29</f>
        <v>3389982.52</v>
      </c>
      <c r="E30" s="44" t="s">
        <v>47</v>
      </c>
      <c r="F30" s="45"/>
      <c r="G30" s="34">
        <f>G18+G29</f>
        <v>3389982.52</v>
      </c>
      <c r="I30" s="3">
        <v>27933632.029999997</v>
      </c>
    </row>
    <row r="31" spans="1:12" ht="21.75" thickTop="1" x14ac:dyDescent="0.45">
      <c r="A31" s="3"/>
      <c r="B31" s="3"/>
      <c r="C31" s="3"/>
      <c r="D31" s="21"/>
      <c r="E31" s="46"/>
      <c r="F31" s="47"/>
      <c r="G31" s="21"/>
    </row>
    <row r="32" spans="1:12" x14ac:dyDescent="0.45">
      <c r="A32" s="3"/>
      <c r="B32" s="3"/>
      <c r="C32" s="3"/>
      <c r="D32" s="21"/>
      <c r="E32" s="46"/>
      <c r="F32" s="47"/>
      <c r="G32" s="21"/>
    </row>
    <row r="33" spans="1:12" x14ac:dyDescent="0.45">
      <c r="A33" s="3"/>
      <c r="B33" s="3"/>
      <c r="C33" s="3"/>
      <c r="D33" s="21"/>
      <c r="E33" s="46"/>
      <c r="F33" s="47"/>
      <c r="G33" s="21"/>
    </row>
    <row r="34" spans="1:12" x14ac:dyDescent="0.45">
      <c r="A34" s="3"/>
      <c r="B34" s="3"/>
      <c r="C34" s="3"/>
      <c r="D34" s="21"/>
      <c r="E34" s="46"/>
      <c r="F34" s="47"/>
      <c r="G34" s="21"/>
    </row>
    <row r="35" spans="1:12" x14ac:dyDescent="0.45">
      <c r="A35" s="3"/>
      <c r="B35" s="3"/>
      <c r="C35" s="3"/>
      <c r="D35" s="21"/>
      <c r="E35" s="46"/>
      <c r="F35" s="47"/>
      <c r="G35" s="21"/>
    </row>
    <row r="36" spans="1:12" x14ac:dyDescent="0.45">
      <c r="A36" s="3"/>
      <c r="B36" s="3"/>
      <c r="C36" s="3"/>
      <c r="D36" s="21"/>
      <c r="E36" s="46"/>
      <c r="F36" s="47"/>
      <c r="G36" s="21"/>
    </row>
    <row r="37" spans="1:12" x14ac:dyDescent="0.45">
      <c r="A37" s="3"/>
      <c r="B37" s="3"/>
      <c r="C37" s="3"/>
      <c r="D37" s="21"/>
      <c r="E37" s="46"/>
      <c r="F37" s="47"/>
      <c r="G37" s="21"/>
    </row>
    <row r="38" spans="1:12" x14ac:dyDescent="0.45">
      <c r="A38" s="48" t="s">
        <v>48</v>
      </c>
      <c r="B38" s="48"/>
      <c r="C38" s="48"/>
      <c r="D38" s="48"/>
      <c r="E38" s="48"/>
      <c r="F38" s="48"/>
      <c r="G38" s="48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49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0"/>
      <c r="G40" s="15" t="s">
        <v>12</v>
      </c>
    </row>
    <row r="41" spans="1:12" x14ac:dyDescent="0.45">
      <c r="A41" s="19"/>
      <c r="B41" s="19"/>
      <c r="C41" s="19"/>
      <c r="D41" s="20"/>
      <c r="E41" s="51" t="s">
        <v>49</v>
      </c>
      <c r="F41" s="26"/>
      <c r="G41" s="20"/>
    </row>
    <row r="42" spans="1:12" x14ac:dyDescent="0.45">
      <c r="A42" s="19">
        <v>5088858</v>
      </c>
      <c r="B42" s="23">
        <v>77470.05</v>
      </c>
      <c r="C42" s="19">
        <f>SUM(A42:B42)</f>
        <v>5166328.05</v>
      </c>
      <c r="D42" s="27">
        <f>G42</f>
        <v>340947</v>
      </c>
      <c r="E42" s="3" t="s">
        <v>45</v>
      </c>
      <c r="F42" s="26" t="s">
        <v>46</v>
      </c>
      <c r="G42" s="27">
        <f>315123.65+25823.35</f>
        <v>340947</v>
      </c>
      <c r="I42" s="27"/>
    </row>
    <row r="43" spans="1:12" x14ac:dyDescent="0.45">
      <c r="A43" s="19">
        <v>1620720</v>
      </c>
      <c r="B43" s="23" t="s">
        <v>15</v>
      </c>
      <c r="C43" s="19">
        <f t="shared" ref="C43:C52" si="1">SUM(A43:B43)</f>
        <v>1620720</v>
      </c>
      <c r="D43" s="27">
        <f t="shared" ref="D43:D48" si="2">G43</f>
        <v>135060</v>
      </c>
      <c r="E43" s="3" t="s">
        <v>50</v>
      </c>
      <c r="F43" s="26" t="s">
        <v>51</v>
      </c>
      <c r="G43" s="27">
        <v>135060</v>
      </c>
      <c r="I43" s="52"/>
    </row>
    <row r="44" spans="1:12" x14ac:dyDescent="0.45">
      <c r="A44" s="23">
        <v>6871440</v>
      </c>
      <c r="B44" s="23" t="s">
        <v>15</v>
      </c>
      <c r="C44" s="19">
        <f t="shared" si="1"/>
        <v>6871440</v>
      </c>
      <c r="D44" s="27">
        <f t="shared" si="2"/>
        <v>367790</v>
      </c>
      <c r="E44" s="3" t="s">
        <v>52</v>
      </c>
      <c r="F44" s="26" t="s">
        <v>53</v>
      </c>
      <c r="G44" s="27">
        <v>367790</v>
      </c>
      <c r="I44" s="27"/>
    </row>
    <row r="45" spans="1:12" x14ac:dyDescent="0.45">
      <c r="A45" s="19">
        <v>1258000</v>
      </c>
      <c r="B45" s="19" t="s">
        <v>15</v>
      </c>
      <c r="C45" s="19">
        <f t="shared" si="1"/>
        <v>1258000</v>
      </c>
      <c r="D45" s="27">
        <f t="shared" si="2"/>
        <v>25500</v>
      </c>
      <c r="E45" s="3" t="s">
        <v>54</v>
      </c>
      <c r="F45" s="26" t="s">
        <v>55</v>
      </c>
      <c r="G45" s="52">
        <v>25500</v>
      </c>
      <c r="I45" s="52"/>
    </row>
    <row r="46" spans="1:12" x14ac:dyDescent="0.45">
      <c r="A46" s="53">
        <v>4678000</v>
      </c>
      <c r="B46" s="23" t="s">
        <v>15</v>
      </c>
      <c r="C46" s="19">
        <f t="shared" si="1"/>
        <v>4678000</v>
      </c>
      <c r="D46" s="27">
        <f t="shared" si="2"/>
        <v>18548</v>
      </c>
      <c r="E46" s="3" t="s">
        <v>56</v>
      </c>
      <c r="F46" s="26" t="s">
        <v>57</v>
      </c>
      <c r="G46" s="27">
        <f>4164+14384</f>
        <v>18548</v>
      </c>
      <c r="I46" s="52"/>
      <c r="L46" s="2" t="e">
        <f>#REF!+#REF!+#REF!+#REF!+#REF!+G49+#REF!+G51</f>
        <v>#REF!</v>
      </c>
    </row>
    <row r="47" spans="1:12" x14ac:dyDescent="0.45">
      <c r="A47" s="23">
        <v>1741682</v>
      </c>
      <c r="B47" s="23" t="s">
        <v>15</v>
      </c>
      <c r="C47" s="19">
        <f t="shared" si="1"/>
        <v>1741682</v>
      </c>
      <c r="D47" s="27">
        <f t="shared" si="2"/>
        <v>57158.16</v>
      </c>
      <c r="E47" s="3" t="s">
        <v>58</v>
      </c>
      <c r="F47" s="26" t="s">
        <v>59</v>
      </c>
      <c r="G47" s="27">
        <v>57158.16</v>
      </c>
      <c r="I47" s="27"/>
    </row>
    <row r="48" spans="1:12" x14ac:dyDescent="0.45">
      <c r="A48" s="53">
        <v>475000</v>
      </c>
      <c r="B48" s="23" t="s">
        <v>15</v>
      </c>
      <c r="C48" s="19">
        <f t="shared" si="1"/>
        <v>475000</v>
      </c>
      <c r="D48" s="27">
        <f t="shared" si="2"/>
        <v>28317.59</v>
      </c>
      <c r="E48" s="3" t="s">
        <v>60</v>
      </c>
      <c r="F48" s="26" t="s">
        <v>61</v>
      </c>
      <c r="G48" s="27">
        <v>28317.59</v>
      </c>
      <c r="H48" s="3"/>
      <c r="I48" s="52"/>
    </row>
    <row r="49" spans="1:12" x14ac:dyDescent="0.45">
      <c r="A49" s="23">
        <v>380000</v>
      </c>
      <c r="B49" s="23" t="s">
        <v>15</v>
      </c>
      <c r="C49" s="19">
        <f t="shared" si="1"/>
        <v>380000</v>
      </c>
      <c r="D49" s="27" t="s">
        <v>15</v>
      </c>
      <c r="E49" s="3" t="s">
        <v>62</v>
      </c>
      <c r="F49" s="26" t="s">
        <v>63</v>
      </c>
      <c r="G49" s="27" t="s">
        <v>15</v>
      </c>
      <c r="I49" s="27"/>
    </row>
    <row r="50" spans="1:12" x14ac:dyDescent="0.45">
      <c r="A50" s="23">
        <v>2546300</v>
      </c>
      <c r="B50" s="23">
        <v>1347000</v>
      </c>
      <c r="C50" s="19">
        <f t="shared" si="1"/>
        <v>3893300</v>
      </c>
      <c r="D50" s="27" t="s">
        <v>15</v>
      </c>
      <c r="E50" s="3" t="s">
        <v>64</v>
      </c>
      <c r="F50" s="26" t="s">
        <v>65</v>
      </c>
      <c r="G50" s="27" t="s">
        <v>15</v>
      </c>
      <c r="I50" s="27"/>
    </row>
    <row r="51" spans="1:12" x14ac:dyDescent="0.45">
      <c r="A51" s="23">
        <v>15000</v>
      </c>
      <c r="B51" s="23" t="s">
        <v>15</v>
      </c>
      <c r="C51" s="19">
        <f t="shared" si="1"/>
        <v>15000</v>
      </c>
      <c r="D51" s="27" t="s">
        <v>15</v>
      </c>
      <c r="E51" s="3" t="s">
        <v>66</v>
      </c>
      <c r="F51" s="26" t="s">
        <v>67</v>
      </c>
      <c r="G51" s="27" t="s">
        <v>15</v>
      </c>
      <c r="I51" s="27"/>
    </row>
    <row r="52" spans="1:12" x14ac:dyDescent="0.45">
      <c r="A52" s="19">
        <v>625000</v>
      </c>
      <c r="B52" s="23" t="s">
        <v>15</v>
      </c>
      <c r="C52" s="19">
        <f t="shared" si="1"/>
        <v>625000</v>
      </c>
      <c r="D52" s="27">
        <v>214000</v>
      </c>
      <c r="E52" s="54" t="s">
        <v>68</v>
      </c>
      <c r="F52" s="26" t="s">
        <v>69</v>
      </c>
      <c r="G52" s="27">
        <v>214000</v>
      </c>
      <c r="I52" s="27"/>
    </row>
    <row r="53" spans="1:12" ht="21.75" thickBot="1" x14ac:dyDescent="0.5">
      <c r="A53" s="34">
        <f>SUM(A42:A52)</f>
        <v>25300000</v>
      </c>
      <c r="B53" s="34">
        <f>SUM(B42:B52)</f>
        <v>1424470.05</v>
      </c>
      <c r="C53" s="34">
        <f>SUM(C42:C52)</f>
        <v>26724470.050000001</v>
      </c>
      <c r="D53" s="34">
        <f>SUM(D42:D52)</f>
        <v>1187320.75</v>
      </c>
      <c r="E53" s="3"/>
      <c r="F53" s="33"/>
      <c r="G53" s="34">
        <f>SUM(G42:G52)</f>
        <v>1187320.75</v>
      </c>
      <c r="L53" s="2">
        <v>1017132.81</v>
      </c>
    </row>
    <row r="54" spans="1:12" ht="21.75" thickTop="1" x14ac:dyDescent="0.45">
      <c r="A54" s="55"/>
      <c r="B54" s="55"/>
      <c r="C54" s="55">
        <f>C53-C18</f>
        <v>0</v>
      </c>
      <c r="D54" s="27">
        <v>210984</v>
      </c>
      <c r="E54" s="3" t="s">
        <v>30</v>
      </c>
      <c r="F54" s="26" t="s">
        <v>31</v>
      </c>
      <c r="G54" s="27">
        <v>210984</v>
      </c>
      <c r="I54" s="24"/>
      <c r="L54" s="2">
        <v>5323535.76</v>
      </c>
    </row>
    <row r="55" spans="1:12" x14ac:dyDescent="0.45">
      <c r="A55" s="20"/>
      <c r="B55" s="20"/>
      <c r="C55" s="20"/>
      <c r="D55" s="27">
        <v>25823.35</v>
      </c>
      <c r="E55" s="3" t="s">
        <v>36</v>
      </c>
      <c r="F55" s="26" t="s">
        <v>37</v>
      </c>
      <c r="G55" s="27">
        <v>25823.35</v>
      </c>
      <c r="I55" s="24"/>
    </row>
    <row r="56" spans="1:12" x14ac:dyDescent="0.45">
      <c r="A56" s="20"/>
      <c r="B56" s="20"/>
      <c r="C56" s="20"/>
      <c r="D56" s="27">
        <v>13400</v>
      </c>
      <c r="E56" s="3" t="s">
        <v>70</v>
      </c>
      <c r="F56" s="26" t="s">
        <v>71</v>
      </c>
      <c r="G56" s="27">
        <v>13400</v>
      </c>
      <c r="I56" s="24"/>
    </row>
    <row r="57" spans="1:12" ht="23.25" customHeight="1" x14ac:dyDescent="0.45">
      <c r="A57" s="24"/>
      <c r="B57" s="24"/>
      <c r="C57" s="24"/>
      <c r="D57" s="27">
        <v>103269.44</v>
      </c>
      <c r="E57" s="3" t="s">
        <v>72</v>
      </c>
      <c r="F57" s="26" t="s">
        <v>39</v>
      </c>
      <c r="G57" s="27">
        <v>103269.44</v>
      </c>
      <c r="I57" s="52"/>
    </row>
    <row r="58" spans="1:12" ht="23.25" customHeight="1" x14ac:dyDescent="0.45">
      <c r="A58" s="19"/>
      <c r="B58" s="19"/>
      <c r="C58" s="24"/>
      <c r="D58" s="27">
        <v>25823.35</v>
      </c>
      <c r="E58" s="3" t="s">
        <v>41</v>
      </c>
      <c r="F58" s="26" t="s">
        <v>42</v>
      </c>
      <c r="G58" s="27">
        <v>25823.35</v>
      </c>
      <c r="I58" s="56"/>
    </row>
    <row r="59" spans="1:12" x14ac:dyDescent="0.45">
      <c r="A59" s="19"/>
      <c r="B59" s="19"/>
      <c r="C59" s="24"/>
      <c r="D59" s="41">
        <f>SUM(D54:D58)</f>
        <v>379300.14</v>
      </c>
      <c r="E59" s="3"/>
      <c r="F59" s="57"/>
      <c r="G59" s="41">
        <f>SUM(G54:G58)</f>
        <v>379300.14</v>
      </c>
    </row>
    <row r="60" spans="1:12" ht="21.75" thickBot="1" x14ac:dyDescent="0.5">
      <c r="A60" s="19"/>
      <c r="B60" s="19"/>
      <c r="C60" s="24"/>
      <c r="D60" s="58">
        <f>D53+D59</f>
        <v>1566620.8900000001</v>
      </c>
      <c r="E60" s="46" t="s">
        <v>73</v>
      </c>
      <c r="F60" s="59"/>
      <c r="G60" s="58">
        <f>G53+G59</f>
        <v>1566620.8900000001</v>
      </c>
    </row>
    <row r="61" spans="1:12" ht="21.75" thickTop="1" x14ac:dyDescent="0.45">
      <c r="A61" s="24"/>
      <c r="B61" s="24"/>
      <c r="C61" s="24"/>
      <c r="D61" s="24"/>
      <c r="E61" s="46" t="s">
        <v>74</v>
      </c>
      <c r="F61" s="23"/>
      <c r="G61" s="52"/>
    </row>
    <row r="62" spans="1:12" x14ac:dyDescent="0.45">
      <c r="A62" s="24"/>
      <c r="B62" s="24"/>
      <c r="C62" s="24"/>
      <c r="D62" s="60">
        <f>D30-D60</f>
        <v>1823361.63</v>
      </c>
      <c r="E62" s="46" t="s">
        <v>75</v>
      </c>
      <c r="F62" s="27"/>
      <c r="G62" s="60">
        <f>G30-G60</f>
        <v>1823361.63</v>
      </c>
      <c r="I62" s="3">
        <v>5092291.4599999972</v>
      </c>
      <c r="L62" s="2">
        <f>41527732.56-G64</f>
        <v>-10307003.390000008</v>
      </c>
    </row>
    <row r="63" spans="1:12" x14ac:dyDescent="0.45">
      <c r="A63" s="24"/>
      <c r="B63" s="24"/>
      <c r="C63" s="24"/>
      <c r="D63" s="24"/>
      <c r="E63" s="46" t="s">
        <v>76</v>
      </c>
      <c r="F63" s="23"/>
      <c r="G63" s="24"/>
    </row>
    <row r="64" spans="1:12" ht="21.75" thickBot="1" x14ac:dyDescent="0.5">
      <c r="A64" s="43"/>
      <c r="B64" s="43"/>
      <c r="C64" s="43"/>
      <c r="D64" s="34">
        <f>D9+D62</f>
        <v>51834735.95000001</v>
      </c>
      <c r="E64" s="44" t="s">
        <v>77</v>
      </c>
      <c r="F64" s="61"/>
      <c r="G64" s="34">
        <f>G9+G62</f>
        <v>51834735.95000001</v>
      </c>
      <c r="H64" s="62">
        <f>D64-G64</f>
        <v>0</v>
      </c>
      <c r="I64" s="3">
        <v>47098851.420000002</v>
      </c>
      <c r="L64" s="63">
        <v>21402875.52</v>
      </c>
    </row>
    <row r="65" spans="1:7" ht="21.75" thickTop="1" x14ac:dyDescent="0.45">
      <c r="A65" s="3"/>
      <c r="B65" s="3"/>
      <c r="C65" s="3"/>
      <c r="D65" s="21"/>
      <c r="E65" s="46"/>
      <c r="F65" s="30"/>
      <c r="G65" s="21"/>
    </row>
    <row r="66" spans="1:7" x14ac:dyDescent="0.45">
      <c r="A66" s="64" t="s">
        <v>78</v>
      </c>
      <c r="B66" s="64"/>
      <c r="C66" s="64"/>
      <c r="D66" s="64"/>
      <c r="E66" s="64"/>
      <c r="F66" s="64"/>
      <c r="G66" s="64"/>
    </row>
    <row r="67" spans="1:7" x14ac:dyDescent="0.45">
      <c r="A67" s="65" t="s">
        <v>79</v>
      </c>
      <c r="B67" s="65"/>
      <c r="C67" s="65"/>
      <c r="D67" s="65"/>
      <c r="E67" s="65"/>
      <c r="F67" s="65"/>
      <c r="G67" s="65"/>
    </row>
    <row r="68" spans="1:7" x14ac:dyDescent="0.45">
      <c r="A68" s="65" t="s">
        <v>80</v>
      </c>
      <c r="B68" s="65"/>
      <c r="C68" s="65"/>
      <c r="D68" s="65"/>
      <c r="E68" s="65"/>
      <c r="F68" s="65"/>
      <c r="G68" s="65"/>
    </row>
    <row r="69" spans="1:7" x14ac:dyDescent="0.45">
      <c r="A69" s="66"/>
      <c r="B69" s="66"/>
      <c r="C69" s="66"/>
      <c r="D69" s="66"/>
      <c r="E69" s="66"/>
      <c r="F69" s="66"/>
      <c r="G69" s="66"/>
    </row>
    <row r="70" spans="1:7" x14ac:dyDescent="0.45">
      <c r="A70" s="66"/>
      <c r="B70" s="66"/>
      <c r="C70" s="66"/>
      <c r="D70" s="66"/>
      <c r="E70" s="66"/>
      <c r="F70" s="66"/>
      <c r="G70" s="66"/>
    </row>
    <row r="71" spans="1:7" x14ac:dyDescent="0.45">
      <c r="A71" s="66"/>
      <c r="B71" s="66"/>
      <c r="C71" s="66"/>
      <c r="D71" s="66"/>
      <c r="E71" s="66"/>
      <c r="F71" s="66"/>
      <c r="G71" s="66"/>
    </row>
    <row r="72" spans="1:7" x14ac:dyDescent="0.45">
      <c r="A72" s="66"/>
      <c r="B72" s="66"/>
      <c r="C72" s="66"/>
      <c r="D72" s="66"/>
      <c r="E72" s="66"/>
      <c r="F72" s="66"/>
      <c r="G72" s="66"/>
    </row>
    <row r="73" spans="1:7" x14ac:dyDescent="0.45">
      <c r="A73" s="66"/>
      <c r="B73" s="66"/>
      <c r="C73" s="66"/>
      <c r="D73" s="66"/>
      <c r="E73" s="66"/>
      <c r="F73" s="66"/>
      <c r="G73" s="66"/>
    </row>
    <row r="74" spans="1:7" x14ac:dyDescent="0.45">
      <c r="A74" s="66"/>
      <c r="B74" s="66"/>
      <c r="C74" s="66"/>
      <c r="D74" s="66"/>
      <c r="E74" s="66"/>
      <c r="F74" s="66"/>
      <c r="G74" s="66"/>
    </row>
    <row r="75" spans="1:7" ht="21.75" customHeight="1" x14ac:dyDescent="0.45">
      <c r="A75" s="66"/>
      <c r="B75" s="66"/>
      <c r="C75" s="66"/>
      <c r="D75" s="67"/>
      <c r="E75" s="67"/>
      <c r="F75" s="67"/>
      <c r="G75" s="66"/>
    </row>
    <row r="76" spans="1:7" ht="21.75" customHeight="1" x14ac:dyDescent="0.45">
      <c r="D76" s="68"/>
      <c r="E76" s="68"/>
      <c r="F76" s="68"/>
    </row>
    <row r="77" spans="1:7" ht="21.75" customHeight="1" x14ac:dyDescent="0.45">
      <c r="D77" s="68"/>
      <c r="E77" s="68"/>
      <c r="F77" s="68"/>
    </row>
    <row r="78" spans="1:7" ht="21.75" customHeight="1" x14ac:dyDescent="0.45">
      <c r="D78" s="68"/>
      <c r="E78" s="68"/>
      <c r="F78" s="68"/>
    </row>
  </sheetData>
  <mergeCells count="16">
    <mergeCell ref="A68:G68"/>
    <mergeCell ref="D75:F75"/>
    <mergeCell ref="A38:G38"/>
    <mergeCell ref="A39:D39"/>
    <mergeCell ref="E39:E40"/>
    <mergeCell ref="F39:F40"/>
    <mergeCell ref="A66:G66"/>
    <mergeCell ref="A67:G67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2017-05-15T04:39:31Z</dcterms:modified>
</cp:coreProperties>
</file>