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G56" i="1"/>
  <c r="G59" i="1" s="1"/>
  <c r="D54" i="1"/>
  <c r="D53" i="1"/>
  <c r="B52" i="1"/>
  <c r="A52" i="1"/>
  <c r="D51" i="1"/>
  <c r="C51" i="1"/>
  <c r="C50" i="1"/>
  <c r="D49" i="1"/>
  <c r="C49" i="1"/>
  <c r="C48" i="1"/>
  <c r="D47" i="1"/>
  <c r="C47" i="1"/>
  <c r="D46" i="1"/>
  <c r="C46" i="1"/>
  <c r="L45" i="1"/>
  <c r="G45" i="1"/>
  <c r="D45" i="1"/>
  <c r="C45" i="1"/>
  <c r="D44" i="1"/>
  <c r="C44" i="1"/>
  <c r="D43" i="1"/>
  <c r="C43" i="1"/>
  <c r="D42" i="1"/>
  <c r="C42" i="1"/>
  <c r="G41" i="1"/>
  <c r="G52" i="1" s="1"/>
  <c r="G60" i="1" s="1"/>
  <c r="D41" i="1"/>
  <c r="D52" i="1" s="1"/>
  <c r="C41" i="1"/>
  <c r="C52" i="1" s="1"/>
  <c r="B41" i="1"/>
  <c r="G29" i="1"/>
  <c r="D24" i="1"/>
  <c r="L23" i="1"/>
  <c r="D23" i="1"/>
  <c r="G19" i="1"/>
  <c r="D19" i="1"/>
  <c r="D29" i="1" s="1"/>
  <c r="B18" i="1"/>
  <c r="A18" i="1"/>
  <c r="C17" i="1"/>
  <c r="B17" i="1"/>
  <c r="C16" i="1"/>
  <c r="G15" i="1"/>
  <c r="D15" i="1"/>
  <c r="C15" i="1"/>
  <c r="G14" i="1"/>
  <c r="D14" i="1"/>
  <c r="C14" i="1"/>
  <c r="D13" i="1"/>
  <c r="C13" i="1"/>
  <c r="G12" i="1"/>
  <c r="G18" i="1" s="1"/>
  <c r="G30" i="1" s="1"/>
  <c r="D12" i="1"/>
  <c r="D18" i="1" s="1"/>
  <c r="C12" i="1"/>
  <c r="G11" i="1"/>
  <c r="D11" i="1"/>
  <c r="C11" i="1"/>
  <c r="C18" i="1" s="1"/>
  <c r="D30" i="1" l="1"/>
  <c r="G62" i="1"/>
  <c r="G64" i="1" s="1"/>
  <c r="L62" i="1" s="1"/>
  <c r="C53" i="1"/>
  <c r="D56" i="1"/>
  <c r="D59" i="1" s="1"/>
  <c r="D60" i="1" s="1"/>
  <c r="D62" i="1" l="1"/>
  <c r="D64" i="1" s="1"/>
  <c r="H64" i="1" s="1"/>
</calcChain>
</file>

<file path=xl/sharedStrings.xml><?xml version="1.0" encoding="utf-8"?>
<sst xmlns="http://schemas.openxmlformats.org/spreadsheetml/2006/main" count="132" uniqueCount="85">
  <si>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</si>
  <si>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</si>
  <si>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</si>
  <si>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</si>
  <si>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ประจำเดือนมีนาคม 2560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</si>
  <si>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</si>
  <si>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</si>
  <si>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</si>
  <si>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</si>
  <si>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</si>
  <si>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</si>
  <si>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</si>
  <si>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</si>
  <si>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</si>
  <si>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</si>
  <si>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</si>
  <si>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</si>
  <si>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</si>
  <si>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</si>
  <si>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</si>
  <si>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</si>
  <si>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</si>
  <si>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</si>
  <si>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</si>
  <si>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</si>
  <si>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</si>
  <si>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</si>
  <si>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</si>
  <si>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</si>
  <si>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</si>
  <si>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</si>
  <si>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</si>
  <si>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</si>
  <si>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</si>
  <si>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</si>
  <si>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</si>
  <si>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</si>
  <si>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</si>
  <si>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</si>
  <si>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</si>
  <si>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</si>
  <si>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</si>
  <si>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</si>
  <si>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</si>
  <si>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</si>
  <si>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</si>
  <si>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</si>
  <si>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เงินเดือน(ฝ่ายประจำ)</t>
  </si>
  <si>
    <t>52200000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</si>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</sst>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39</xdr:row>
      <xdr:rowOff>0</xdr:rowOff>
    </xdr:from>
    <xdr:to>
      <xdr:col>0</xdr:col>
      <xdr:colOff>647700</xdr:colOff>
      <xdr:row>51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17538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38</xdr:row>
      <xdr:rowOff>809625</xdr:rowOff>
    </xdr:from>
    <xdr:to>
      <xdr:col>1</xdr:col>
      <xdr:colOff>657225</xdr:colOff>
      <xdr:row>51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4826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39</xdr:row>
      <xdr:rowOff>0</xdr:rowOff>
    </xdr:from>
    <xdr:to>
      <xdr:col>2</xdr:col>
      <xdr:colOff>647700</xdr:colOff>
      <xdr:row>52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4921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39</xdr:row>
      <xdr:rowOff>9525</xdr:rowOff>
    </xdr:from>
    <xdr:to>
      <xdr:col>3</xdr:col>
      <xdr:colOff>647700</xdr:colOff>
      <xdr:row>64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1590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38</xdr:row>
      <xdr:rowOff>819150</xdr:rowOff>
    </xdr:from>
    <xdr:to>
      <xdr:col>6</xdr:col>
      <xdr:colOff>657225</xdr:colOff>
      <xdr:row>63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1304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51899822.780000009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580978.5</v>
      </c>
      <c r="E11" s="3" t="s">
        <v>16</v>
      </c>
      <c r="F11" s="28" t="s">
        <v>17</v>
      </c>
      <c r="G11" s="27">
        <f>83706+30215+35233</f>
        <v>149154</v>
      </c>
      <c r="I11" s="27">
        <v>431824.5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>G12+I12</f>
        <v>39474.400000000001</v>
      </c>
      <c r="E12" s="3" t="s">
        <v>18</v>
      </c>
      <c r="F12" s="28" t="s">
        <v>19</v>
      </c>
      <c r="G12" s="24">
        <f>407.4+606+80+20+120+87+1650+480+140</f>
        <v>3590.4</v>
      </c>
      <c r="I12" s="27">
        <v>35884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>G13+I13</f>
        <v>805644.67999999993</v>
      </c>
      <c r="E13" s="3" t="s">
        <v>20</v>
      </c>
      <c r="F13" s="28" t="s">
        <v>21</v>
      </c>
      <c r="G13" s="27">
        <v>66700</v>
      </c>
      <c r="I13" s="27">
        <v>738944.67999999993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>G14+I14</f>
        <v>47937</v>
      </c>
      <c r="E14" s="3" t="s">
        <v>22</v>
      </c>
      <c r="F14" s="28" t="s">
        <v>23</v>
      </c>
      <c r="G14" s="27">
        <f>200+9252</f>
        <v>9452</v>
      </c>
      <c r="I14" s="27">
        <v>38485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>G15+I15</f>
        <v>6246170.6299999999</v>
      </c>
      <c r="E15" s="3" t="s">
        <v>24</v>
      </c>
      <c r="F15" s="28" t="s">
        <v>25</v>
      </c>
      <c r="G15" s="27">
        <f>592997.4+259098.22+24690.9+127359.68+307219.87+1254609</f>
        <v>2565975.0699999998</v>
      </c>
      <c r="I15" s="27">
        <v>3680195.56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5228534</v>
      </c>
      <c r="E16" s="3" t="s">
        <v>26</v>
      </c>
      <c r="F16" s="28" t="s">
        <v>27</v>
      </c>
      <c r="G16" s="31" t="s">
        <v>15</v>
      </c>
      <c r="I16" s="27">
        <v>5228534</v>
      </c>
      <c r="J16" s="29"/>
      <c r="K16" s="30"/>
      <c r="L16" s="30"/>
    </row>
    <row r="17" spans="1:12" x14ac:dyDescent="0.45">
      <c r="A17" s="23"/>
      <c r="B17" s="23">
        <f>1424470.05+25823.35</f>
        <v>1450293.4000000001</v>
      </c>
      <c r="C17" s="19">
        <f t="shared" si="0"/>
        <v>1450293.4000000001</v>
      </c>
      <c r="D17" s="27">
        <v>967469.05</v>
      </c>
      <c r="E17" s="3" t="s">
        <v>28</v>
      </c>
      <c r="F17" s="28" t="s">
        <v>29</v>
      </c>
      <c r="G17" s="31" t="s">
        <v>15</v>
      </c>
      <c r="I17" s="32">
        <v>967469.05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1450293.4000000001</v>
      </c>
      <c r="C18" s="33">
        <f>SUM(C11:C17)</f>
        <v>26750293.399999999</v>
      </c>
      <c r="D18" s="34">
        <f>SUM(D11:D17)</f>
        <v>13916208.260000002</v>
      </c>
      <c r="E18" s="3"/>
      <c r="F18" s="35"/>
      <c r="G18" s="36">
        <f>SUM(G11:G17)</f>
        <v>2794871.4699999997</v>
      </c>
      <c r="I18" s="3">
        <v>11121336.790000001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>G19+I19</f>
        <v>1246656</v>
      </c>
      <c r="E19" s="3" t="s">
        <v>30</v>
      </c>
      <c r="F19" s="41" t="s">
        <v>31</v>
      </c>
      <c r="G19" s="42">
        <f>3000+8570+41970+154300+1500</f>
        <v>209340</v>
      </c>
      <c r="I19" s="3">
        <v>1037316</v>
      </c>
      <c r="J19" s="37"/>
      <c r="K19" s="38"/>
      <c r="L19" s="38"/>
    </row>
    <row r="20" spans="1:12" x14ac:dyDescent="0.45">
      <c r="A20" s="39"/>
      <c r="B20" s="39"/>
      <c r="C20" s="39"/>
      <c r="D20" s="40">
        <v>294</v>
      </c>
      <c r="E20" s="3" t="s">
        <v>32</v>
      </c>
      <c r="F20" s="41" t="s">
        <v>33</v>
      </c>
      <c r="G20" s="40" t="s">
        <v>15</v>
      </c>
      <c r="I20" s="3">
        <v>294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v>25823.35</v>
      </c>
      <c r="E22" s="3" t="s">
        <v>36</v>
      </c>
      <c r="F22" s="41" t="s">
        <v>37</v>
      </c>
      <c r="G22" s="40" t="s">
        <v>15</v>
      </c>
      <c r="I22" s="3">
        <v>25823.35</v>
      </c>
      <c r="J22" s="37"/>
      <c r="K22" s="38"/>
      <c r="L22" s="38"/>
    </row>
    <row r="23" spans="1:12" x14ac:dyDescent="0.45">
      <c r="A23" s="39"/>
      <c r="B23" s="20"/>
      <c r="C23" s="20"/>
      <c r="D23" s="40">
        <f>G23+I23</f>
        <v>932493.55000000016</v>
      </c>
      <c r="E23" s="3" t="s">
        <v>38</v>
      </c>
      <c r="F23" s="28" t="s">
        <v>39</v>
      </c>
      <c r="G23" s="27">
        <v>154974.76999999999</v>
      </c>
      <c r="I23" s="27">
        <v>777518.78000000014</v>
      </c>
      <c r="J23" s="37" t="s">
        <v>40</v>
      </c>
      <c r="K23" s="38"/>
      <c r="L23" s="38" t="e">
        <f>#REF!-#REF!+#REF!</f>
        <v>#REF!</v>
      </c>
    </row>
    <row r="24" spans="1:12" x14ac:dyDescent="0.45">
      <c r="A24" s="39"/>
      <c r="B24" s="20"/>
      <c r="C24" s="20"/>
      <c r="D24" s="40">
        <f>G24+I24</f>
        <v>103293.4</v>
      </c>
      <c r="E24" s="3" t="s">
        <v>41</v>
      </c>
      <c r="F24" s="28" t="s">
        <v>42</v>
      </c>
      <c r="G24" s="27">
        <v>25823.35</v>
      </c>
      <c r="I24" s="32">
        <v>77470.049999999988</v>
      </c>
      <c r="J24" s="44"/>
      <c r="K24" s="44"/>
      <c r="L24" s="44"/>
    </row>
    <row r="25" spans="1:12" x14ac:dyDescent="0.45">
      <c r="A25" s="39"/>
      <c r="B25" s="20"/>
      <c r="C25" s="20"/>
      <c r="D25" s="40">
        <v>26361.5</v>
      </c>
      <c r="E25" s="3" t="s">
        <v>43</v>
      </c>
      <c r="F25" s="28" t="s">
        <v>44</v>
      </c>
      <c r="G25" s="27" t="s">
        <v>15</v>
      </c>
      <c r="I25" s="32">
        <v>26361.5</v>
      </c>
      <c r="J25" s="44"/>
      <c r="K25" s="44"/>
      <c r="L25" s="44"/>
    </row>
    <row r="26" spans="1:12" x14ac:dyDescent="0.45">
      <c r="A26" s="39"/>
      <c r="B26" s="20"/>
      <c r="C26" s="20"/>
      <c r="D26" s="40">
        <v>4000</v>
      </c>
      <c r="E26" s="3" t="s">
        <v>45</v>
      </c>
      <c r="F26" s="28" t="s">
        <v>46</v>
      </c>
      <c r="G26" s="27" t="s">
        <v>15</v>
      </c>
      <c r="I26" s="32">
        <v>4000</v>
      </c>
      <c r="J26" s="44"/>
      <c r="K26" s="44"/>
      <c r="L26" s="44"/>
    </row>
    <row r="27" spans="1:12" x14ac:dyDescent="0.45">
      <c r="A27" s="39"/>
      <c r="B27" s="20"/>
      <c r="C27" s="20"/>
      <c r="D27" s="40">
        <v>2372.3200000000002</v>
      </c>
      <c r="E27" s="3" t="s">
        <v>47</v>
      </c>
      <c r="F27" s="28" t="s">
        <v>48</v>
      </c>
      <c r="G27" s="27" t="s">
        <v>15</v>
      </c>
      <c r="I27" s="32">
        <v>2372.3200000000002</v>
      </c>
      <c r="J27" s="44"/>
      <c r="K27" s="44"/>
      <c r="L27" s="44"/>
    </row>
    <row r="28" spans="1:12" x14ac:dyDescent="0.45">
      <c r="A28" s="39"/>
      <c r="B28" s="20"/>
      <c r="C28" s="20"/>
      <c r="D28" s="40"/>
      <c r="E28" s="3"/>
      <c r="F28" s="26"/>
      <c r="G28" s="27"/>
      <c r="I28" s="32"/>
      <c r="J28" s="44"/>
      <c r="K28" s="44"/>
      <c r="L28" s="44"/>
    </row>
    <row r="29" spans="1:12" x14ac:dyDescent="0.45">
      <c r="A29" s="19"/>
      <c r="B29" s="24"/>
      <c r="C29" s="24"/>
      <c r="D29" s="45">
        <f>SUM(D19:D28)</f>
        <v>2341694.12</v>
      </c>
      <c r="E29" s="3"/>
      <c r="F29" s="35"/>
      <c r="G29" s="45">
        <f>SUM(G19:G28)</f>
        <v>390138.12</v>
      </c>
      <c r="I29" s="3">
        <v>1951556.0000000005</v>
      </c>
    </row>
    <row r="30" spans="1:12" ht="21.75" thickBot="1" x14ac:dyDescent="0.5">
      <c r="A30" s="46"/>
      <c r="B30" s="47"/>
      <c r="C30" s="47"/>
      <c r="D30" s="36">
        <f>D18+D29</f>
        <v>16257902.380000003</v>
      </c>
      <c r="E30" s="48" t="s">
        <v>49</v>
      </c>
      <c r="F30" s="49"/>
      <c r="G30" s="36">
        <f>G18+G29</f>
        <v>3185009.59</v>
      </c>
      <c r="I30" s="3">
        <v>13072892.790000001</v>
      </c>
    </row>
    <row r="31" spans="1:12" ht="21.75" thickTop="1" x14ac:dyDescent="0.45">
      <c r="A31" s="3"/>
      <c r="B31" s="3"/>
      <c r="C31" s="3"/>
      <c r="D31" s="21"/>
      <c r="E31" s="50"/>
      <c r="F31" s="51"/>
      <c r="G31" s="21"/>
    </row>
    <row r="32" spans="1:12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52" t="s">
        <v>50</v>
      </c>
      <c r="B37" s="52"/>
      <c r="C37" s="52"/>
      <c r="D37" s="52"/>
      <c r="E37" s="52"/>
      <c r="F37" s="52"/>
      <c r="G37" s="52"/>
    </row>
    <row r="38" spans="1:12" ht="24" customHeight="1" x14ac:dyDescent="0.45">
      <c r="A38" s="8" t="s">
        <v>5</v>
      </c>
      <c r="B38" s="9"/>
      <c r="C38" s="9"/>
      <c r="D38" s="10"/>
      <c r="E38" s="11" t="s">
        <v>6</v>
      </c>
      <c r="F38" s="53" t="s">
        <v>7</v>
      </c>
      <c r="G38" s="13" t="s">
        <v>8</v>
      </c>
    </row>
    <row r="39" spans="1:12" ht="64.5" customHeight="1" x14ac:dyDescent="0.45">
      <c r="A39" s="14" t="s">
        <v>9</v>
      </c>
      <c r="B39" s="14" t="s">
        <v>10</v>
      </c>
      <c r="C39" s="14" t="s">
        <v>11</v>
      </c>
      <c r="D39" s="15" t="s">
        <v>12</v>
      </c>
      <c r="E39" s="16"/>
      <c r="F39" s="54"/>
      <c r="G39" s="15" t="s">
        <v>12</v>
      </c>
    </row>
    <row r="40" spans="1:12" x14ac:dyDescent="0.45">
      <c r="A40" s="19"/>
      <c r="B40" s="19"/>
      <c r="C40" s="19"/>
      <c r="D40" s="20"/>
      <c r="E40" s="55" t="s">
        <v>51</v>
      </c>
      <c r="F40" s="26"/>
      <c r="G40" s="20"/>
    </row>
    <row r="41" spans="1:12" x14ac:dyDescent="0.45">
      <c r="A41" s="19">
        <v>5088858</v>
      </c>
      <c r="B41" s="23">
        <f>77470.05+25823.35</f>
        <v>103293.4</v>
      </c>
      <c r="C41" s="19">
        <f>SUM(A41:B41)</f>
        <v>5192151.4000000004</v>
      </c>
      <c r="D41" s="27">
        <f>G41+I41</f>
        <v>2526314</v>
      </c>
      <c r="E41" s="3" t="s">
        <v>45</v>
      </c>
      <c r="F41" s="28" t="s">
        <v>46</v>
      </c>
      <c r="G41" s="27">
        <f>226479+154300</f>
        <v>380779</v>
      </c>
      <c r="I41" s="27">
        <v>2145535</v>
      </c>
    </row>
    <row r="42" spans="1:12" x14ac:dyDescent="0.45">
      <c r="A42" s="19">
        <v>1620720</v>
      </c>
      <c r="B42" s="23" t="s">
        <v>15</v>
      </c>
      <c r="C42" s="19">
        <f t="shared" ref="C42:C51" si="1">SUM(A42:B42)</f>
        <v>1620720</v>
      </c>
      <c r="D42" s="27">
        <f t="shared" ref="D42:D51" si="2">G42+I42</f>
        <v>810360</v>
      </c>
      <c r="E42" s="3" t="s">
        <v>52</v>
      </c>
      <c r="F42" s="28" t="s">
        <v>53</v>
      </c>
      <c r="G42" s="27">
        <v>135060</v>
      </c>
      <c r="I42" s="56">
        <v>675300</v>
      </c>
    </row>
    <row r="43" spans="1:12" x14ac:dyDescent="0.45">
      <c r="A43" s="23">
        <v>6661440</v>
      </c>
      <c r="B43" s="23" t="s">
        <v>15</v>
      </c>
      <c r="C43" s="19">
        <f t="shared" si="1"/>
        <v>6661440</v>
      </c>
      <c r="D43" s="27">
        <f t="shared" si="2"/>
        <v>2865398.55</v>
      </c>
      <c r="E43" s="3" t="s">
        <v>54</v>
      </c>
      <c r="F43" s="28" t="s">
        <v>55</v>
      </c>
      <c r="G43" s="27">
        <v>479850</v>
      </c>
      <c r="I43" s="27">
        <v>2385548.5499999998</v>
      </c>
    </row>
    <row r="44" spans="1:12" x14ac:dyDescent="0.45">
      <c r="A44" s="19">
        <v>1258000</v>
      </c>
      <c r="B44" s="19" t="s">
        <v>15</v>
      </c>
      <c r="C44" s="19">
        <f t="shared" si="1"/>
        <v>1258000</v>
      </c>
      <c r="D44" s="27">
        <f t="shared" si="2"/>
        <v>210490</v>
      </c>
      <c r="E44" s="3" t="s">
        <v>56</v>
      </c>
      <c r="F44" s="28" t="s">
        <v>57</v>
      </c>
      <c r="G44" s="56">
        <v>32000</v>
      </c>
      <c r="I44" s="56">
        <v>178490</v>
      </c>
    </row>
    <row r="45" spans="1:12" x14ac:dyDescent="0.45">
      <c r="A45" s="57">
        <v>4717164.32</v>
      </c>
      <c r="B45" s="23" t="s">
        <v>15</v>
      </c>
      <c r="C45" s="19">
        <f t="shared" si="1"/>
        <v>4717164.32</v>
      </c>
      <c r="D45" s="27">
        <f t="shared" si="2"/>
        <v>1086193</v>
      </c>
      <c r="E45" s="3" t="s">
        <v>58</v>
      </c>
      <c r="F45" s="28" t="s">
        <v>59</v>
      </c>
      <c r="G45" s="27">
        <f>268469+3000+8570+41970+1500</f>
        <v>323509</v>
      </c>
      <c r="I45" s="56">
        <v>762684</v>
      </c>
      <c r="L45" s="2" t="e">
        <f>#REF!+#REF!+#REF!+#REF!+#REF!+G48+#REF!+G50</f>
        <v>#REF!</v>
      </c>
    </row>
    <row r="46" spans="1:12" x14ac:dyDescent="0.45">
      <c r="A46" s="23">
        <v>1671682</v>
      </c>
      <c r="B46" s="23" t="s">
        <v>15</v>
      </c>
      <c r="C46" s="19">
        <f t="shared" si="1"/>
        <v>1671682</v>
      </c>
      <c r="D46" s="27">
        <f t="shared" si="2"/>
        <v>380480.26</v>
      </c>
      <c r="E46" s="3" t="s">
        <v>60</v>
      </c>
      <c r="F46" s="28" t="s">
        <v>61</v>
      </c>
      <c r="G46" s="27">
        <v>125882.78</v>
      </c>
      <c r="I46" s="27">
        <v>254597.47999999998</v>
      </c>
    </row>
    <row r="47" spans="1:12" x14ac:dyDescent="0.45">
      <c r="A47" s="57">
        <v>475000</v>
      </c>
      <c r="B47" s="23" t="s">
        <v>15</v>
      </c>
      <c r="C47" s="19">
        <f t="shared" si="1"/>
        <v>475000</v>
      </c>
      <c r="D47" s="27">
        <f t="shared" si="2"/>
        <v>158982.26</v>
      </c>
      <c r="E47" s="3" t="s">
        <v>62</v>
      </c>
      <c r="F47" s="28" t="s">
        <v>63</v>
      </c>
      <c r="G47" s="27">
        <v>24655.79</v>
      </c>
      <c r="H47" s="3"/>
      <c r="I47" s="56">
        <v>134326.47</v>
      </c>
    </row>
    <row r="48" spans="1:12" x14ac:dyDescent="0.45">
      <c r="A48" s="23">
        <v>468200</v>
      </c>
      <c r="B48" s="23" t="s">
        <v>15</v>
      </c>
      <c r="C48" s="19">
        <f t="shared" si="1"/>
        <v>468200</v>
      </c>
      <c r="D48" s="27">
        <v>168500</v>
      </c>
      <c r="E48" s="3" t="s">
        <v>64</v>
      </c>
      <c r="F48" s="28" t="s">
        <v>65</v>
      </c>
      <c r="G48" s="27">
        <v>168500</v>
      </c>
      <c r="I48" s="27" t="s">
        <v>15</v>
      </c>
    </row>
    <row r="49" spans="1:12" x14ac:dyDescent="0.45">
      <c r="A49" s="23">
        <v>2546300</v>
      </c>
      <c r="B49" s="23">
        <v>1347000</v>
      </c>
      <c r="C49" s="19">
        <f t="shared" si="1"/>
        <v>3893300</v>
      </c>
      <c r="D49" s="27">
        <f t="shared" si="2"/>
        <v>889999</v>
      </c>
      <c r="E49" s="3" t="s">
        <v>66</v>
      </c>
      <c r="F49" s="28" t="s">
        <v>67</v>
      </c>
      <c r="G49" s="27"/>
      <c r="I49" s="27">
        <v>889999</v>
      </c>
    </row>
    <row r="50" spans="1:12" x14ac:dyDescent="0.45">
      <c r="A50" s="23">
        <v>15000</v>
      </c>
      <c r="B50" s="23" t="s">
        <v>15</v>
      </c>
      <c r="C50" s="19">
        <f t="shared" si="1"/>
        <v>15000</v>
      </c>
      <c r="D50" s="27" t="s">
        <v>15</v>
      </c>
      <c r="E50" s="3" t="s">
        <v>68</v>
      </c>
      <c r="F50" s="28" t="s">
        <v>69</v>
      </c>
      <c r="G50" s="27" t="s">
        <v>15</v>
      </c>
      <c r="I50" s="27" t="s">
        <v>15</v>
      </c>
    </row>
    <row r="51" spans="1:12" x14ac:dyDescent="0.45">
      <c r="A51" s="19">
        <v>777635.68</v>
      </c>
      <c r="B51" s="23" t="s">
        <v>15</v>
      </c>
      <c r="C51" s="19">
        <f t="shared" si="1"/>
        <v>777635.68</v>
      </c>
      <c r="D51" s="27">
        <f t="shared" si="2"/>
        <v>284000</v>
      </c>
      <c r="E51" s="58" t="s">
        <v>70</v>
      </c>
      <c r="F51" s="28" t="s">
        <v>71</v>
      </c>
      <c r="G51" s="27"/>
      <c r="I51" s="27">
        <v>284000</v>
      </c>
    </row>
    <row r="52" spans="1:12" ht="21.75" thickBot="1" x14ac:dyDescent="0.5">
      <c r="A52" s="36">
        <f>SUM(A41:A51)</f>
        <v>25300000</v>
      </c>
      <c r="B52" s="36">
        <f>SUM(B41:B51)</f>
        <v>1450293.4</v>
      </c>
      <c r="C52" s="36">
        <f>SUM(C41:C51)</f>
        <v>26750293.399999999</v>
      </c>
      <c r="D52" s="36">
        <f>SUM(D41:D51)</f>
        <v>9380717.0700000003</v>
      </c>
      <c r="E52" s="3"/>
      <c r="F52" s="41"/>
      <c r="G52" s="36">
        <f>SUM(G41:G51)</f>
        <v>1670236.57</v>
      </c>
      <c r="I52" s="3">
        <v>7710480.5</v>
      </c>
      <c r="L52" s="2">
        <v>1017132.81</v>
      </c>
    </row>
    <row r="53" spans="1:12" ht="21.75" thickTop="1" x14ac:dyDescent="0.45">
      <c r="A53" s="59"/>
      <c r="B53" s="59"/>
      <c r="C53" s="59">
        <f>C52-C18</f>
        <v>0</v>
      </c>
      <c r="D53" s="27">
        <f>G53+I53</f>
        <v>1349562</v>
      </c>
      <c r="E53" s="3" t="s">
        <v>30</v>
      </c>
      <c r="F53" s="28" t="s">
        <v>31</v>
      </c>
      <c r="G53" s="27">
        <v>261706</v>
      </c>
      <c r="I53" s="24">
        <v>1087856</v>
      </c>
      <c r="L53" s="2">
        <v>5323535.76</v>
      </c>
    </row>
    <row r="54" spans="1:12" x14ac:dyDescent="0.45">
      <c r="A54" s="20"/>
      <c r="B54" s="20"/>
      <c r="C54" s="20"/>
      <c r="D54" s="27">
        <f>G54+I54</f>
        <v>103293.4</v>
      </c>
      <c r="E54" s="3" t="s">
        <v>36</v>
      </c>
      <c r="F54" s="28" t="s">
        <v>37</v>
      </c>
      <c r="G54" s="27">
        <v>25823.35</v>
      </c>
      <c r="I54" s="24">
        <v>77470.049999999988</v>
      </c>
    </row>
    <row r="55" spans="1:12" x14ac:dyDescent="0.45">
      <c r="A55" s="20"/>
      <c r="B55" s="20"/>
      <c r="C55" s="20"/>
      <c r="D55" s="27">
        <v>13400</v>
      </c>
      <c r="E55" s="3" t="s">
        <v>72</v>
      </c>
      <c r="F55" s="28" t="s">
        <v>73</v>
      </c>
      <c r="G55" s="27" t="s">
        <v>15</v>
      </c>
      <c r="I55" s="24">
        <v>13400</v>
      </c>
    </row>
    <row r="56" spans="1:12" x14ac:dyDescent="0.45">
      <c r="A56" s="20"/>
      <c r="B56" s="20"/>
      <c r="C56" s="20"/>
      <c r="D56" s="27">
        <f>G56+I56</f>
        <v>1668592</v>
      </c>
      <c r="E56" s="3" t="s">
        <v>74</v>
      </c>
      <c r="F56" s="28" t="s">
        <v>75</v>
      </c>
      <c r="G56" s="27">
        <f>159500+31610</f>
        <v>191110</v>
      </c>
      <c r="I56" s="24">
        <v>1477482</v>
      </c>
    </row>
    <row r="57" spans="1:12" ht="23.25" customHeight="1" x14ac:dyDescent="0.45">
      <c r="A57" s="24"/>
      <c r="B57" s="24"/>
      <c r="C57" s="24"/>
      <c r="D57" s="27">
        <f>G57+I57</f>
        <v>1045128.2200000001</v>
      </c>
      <c r="E57" s="3" t="s">
        <v>76</v>
      </c>
      <c r="F57" s="28" t="s">
        <v>39</v>
      </c>
      <c r="G57" s="27">
        <v>253195.79</v>
      </c>
      <c r="I57" s="56">
        <v>791932.43</v>
      </c>
    </row>
    <row r="58" spans="1:12" ht="23.25" customHeight="1" x14ac:dyDescent="0.45">
      <c r="A58" s="19"/>
      <c r="B58" s="19"/>
      <c r="C58" s="24"/>
      <c r="D58" s="27">
        <v>25823.35</v>
      </c>
      <c r="E58" s="3" t="s">
        <v>41</v>
      </c>
      <c r="F58" s="28" t="s">
        <v>42</v>
      </c>
      <c r="G58" s="27" t="s">
        <v>15</v>
      </c>
      <c r="I58" s="60">
        <v>25823.35</v>
      </c>
    </row>
    <row r="59" spans="1:12" x14ac:dyDescent="0.45">
      <c r="A59" s="19"/>
      <c r="B59" s="19"/>
      <c r="C59" s="24"/>
      <c r="D59" s="45">
        <f>SUM(D53:D58)</f>
        <v>4205798.97</v>
      </c>
      <c r="E59" s="3"/>
      <c r="F59" s="61"/>
      <c r="G59" s="45">
        <f>SUM(G53:G58)</f>
        <v>731835.14</v>
      </c>
      <c r="I59" s="3">
        <v>3473963.83</v>
      </c>
    </row>
    <row r="60" spans="1:12" ht="21.75" thickBot="1" x14ac:dyDescent="0.5">
      <c r="A60" s="19"/>
      <c r="B60" s="19"/>
      <c r="C60" s="24"/>
      <c r="D60" s="62">
        <f>D52+D59</f>
        <v>13586516.039999999</v>
      </c>
      <c r="E60" s="50" t="s">
        <v>77</v>
      </c>
      <c r="F60" s="63"/>
      <c r="G60" s="62">
        <f>G52+G59</f>
        <v>2402071.71</v>
      </c>
      <c r="I60" s="3">
        <v>11184444.33</v>
      </c>
    </row>
    <row r="61" spans="1:12" ht="21.75" thickTop="1" x14ac:dyDescent="0.45">
      <c r="A61" s="24"/>
      <c r="B61" s="24"/>
      <c r="C61" s="24"/>
      <c r="D61" s="24"/>
      <c r="E61" s="50" t="s">
        <v>78</v>
      </c>
      <c r="F61" s="23"/>
      <c r="G61" s="56"/>
    </row>
    <row r="62" spans="1:12" x14ac:dyDescent="0.45">
      <c r="A62" s="24"/>
      <c r="B62" s="24"/>
      <c r="C62" s="24"/>
      <c r="D62" s="64">
        <f>D30-D60</f>
        <v>2671386.3400000036</v>
      </c>
      <c r="E62" s="50" t="s">
        <v>79</v>
      </c>
      <c r="F62" s="27"/>
      <c r="G62" s="64">
        <f>G30-G60</f>
        <v>782937.87999999989</v>
      </c>
      <c r="I62" s="3">
        <v>1888448.46</v>
      </c>
      <c r="L62" s="2">
        <f>41527732.56-G64</f>
        <v>-11155028.100000009</v>
      </c>
    </row>
    <row r="63" spans="1:12" x14ac:dyDescent="0.45">
      <c r="A63" s="24"/>
      <c r="B63" s="24"/>
      <c r="C63" s="24"/>
      <c r="D63" s="24"/>
      <c r="E63" s="50" t="s">
        <v>80</v>
      </c>
      <c r="F63" s="23"/>
      <c r="G63" s="24"/>
    </row>
    <row r="64" spans="1:12" ht="21.75" thickBot="1" x14ac:dyDescent="0.5">
      <c r="A64" s="47"/>
      <c r="B64" s="47"/>
      <c r="C64" s="47"/>
      <c r="D64" s="36">
        <f>D9+D62</f>
        <v>52682760.660000011</v>
      </c>
      <c r="E64" s="48" t="s">
        <v>81</v>
      </c>
      <c r="F64" s="65"/>
      <c r="G64" s="36">
        <f>G9+G62</f>
        <v>52682760.660000011</v>
      </c>
      <c r="H64" s="66">
        <f>D64-G64</f>
        <v>0</v>
      </c>
      <c r="I64" s="3">
        <v>51899822.780000009</v>
      </c>
      <c r="L64" s="67">
        <v>21402875.52</v>
      </c>
    </row>
    <row r="65" spans="1:7" ht="21.75" thickTop="1" x14ac:dyDescent="0.45">
      <c r="A65" s="3"/>
      <c r="B65" s="3"/>
      <c r="C65" s="3"/>
      <c r="D65" s="21"/>
      <c r="E65" s="50"/>
      <c r="F65" s="32"/>
      <c r="G65" s="21"/>
    </row>
    <row r="66" spans="1:7" x14ac:dyDescent="0.45">
      <c r="A66" s="68" t="s">
        <v>82</v>
      </c>
      <c r="B66" s="68"/>
      <c r="C66" s="68"/>
      <c r="D66" s="68"/>
      <c r="E66" s="68"/>
      <c r="F66" s="68"/>
      <c r="G66" s="68"/>
    </row>
    <row r="67" spans="1:7" x14ac:dyDescent="0.45">
      <c r="A67" s="69" t="s">
        <v>83</v>
      </c>
      <c r="B67" s="69"/>
      <c r="C67" s="69"/>
      <c r="D67" s="69"/>
      <c r="E67" s="69"/>
      <c r="F67" s="69"/>
      <c r="G67" s="69"/>
    </row>
    <row r="68" spans="1:7" x14ac:dyDescent="0.45">
      <c r="A68" s="69" t="s">
        <v>84</v>
      </c>
      <c r="B68" s="69"/>
      <c r="C68" s="69"/>
      <c r="D68" s="69"/>
      <c r="E68" s="69"/>
      <c r="F68" s="69"/>
      <c r="G68" s="69"/>
    </row>
    <row r="69" spans="1:7" x14ac:dyDescent="0.45">
      <c r="A69" s="70"/>
      <c r="B69" s="70"/>
      <c r="C69" s="70"/>
      <c r="D69" s="70"/>
      <c r="E69" s="70"/>
      <c r="F69" s="70"/>
      <c r="G69" s="70"/>
    </row>
    <row r="70" spans="1:7" x14ac:dyDescent="0.45">
      <c r="A70" s="70"/>
      <c r="B70" s="70"/>
      <c r="C70" s="70"/>
      <c r="D70" s="70"/>
      <c r="E70" s="70"/>
      <c r="F70" s="70"/>
      <c r="G70" s="70"/>
    </row>
    <row r="71" spans="1:7" x14ac:dyDescent="0.45">
      <c r="A71" s="70"/>
      <c r="B71" s="70"/>
      <c r="C71" s="70"/>
      <c r="D71" s="70"/>
      <c r="E71" s="70"/>
      <c r="F71" s="70"/>
      <c r="G71" s="70"/>
    </row>
    <row r="72" spans="1:7" x14ac:dyDescent="0.45">
      <c r="A72" s="70"/>
      <c r="B72" s="70"/>
      <c r="C72" s="70"/>
      <c r="D72" s="70"/>
      <c r="E72" s="70"/>
      <c r="F72" s="70"/>
      <c r="G72" s="70"/>
    </row>
    <row r="73" spans="1:7" x14ac:dyDescent="0.45">
      <c r="A73" s="70"/>
      <c r="B73" s="70"/>
      <c r="C73" s="70"/>
      <c r="D73" s="70"/>
      <c r="E73" s="70"/>
      <c r="F73" s="70"/>
      <c r="G73" s="70"/>
    </row>
    <row r="74" spans="1:7" x14ac:dyDescent="0.45">
      <c r="A74" s="70"/>
      <c r="B74" s="70"/>
      <c r="C74" s="70"/>
      <c r="D74" s="70"/>
      <c r="E74" s="70"/>
      <c r="F74" s="70"/>
      <c r="G74" s="70"/>
    </row>
    <row r="75" spans="1:7" ht="21.75" customHeight="1" x14ac:dyDescent="0.45">
      <c r="A75" s="70"/>
      <c r="B75" s="70"/>
      <c r="C75" s="70"/>
      <c r="D75" s="71"/>
      <c r="E75" s="71"/>
      <c r="F75" s="71"/>
      <c r="G75" s="70"/>
    </row>
    <row r="76" spans="1:7" ht="21.75" customHeight="1" x14ac:dyDescent="0.45">
      <c r="D76" s="72"/>
      <c r="E76" s="72"/>
      <c r="F76" s="72"/>
    </row>
    <row r="77" spans="1:7" ht="21.75" customHeight="1" x14ac:dyDescent="0.45">
      <c r="D77" s="72"/>
      <c r="E77" s="72"/>
      <c r="F77" s="72"/>
    </row>
    <row r="78" spans="1:7" ht="21.75" customHeight="1" x14ac:dyDescent="0.45">
      <c r="D78" s="72"/>
      <c r="E78" s="72"/>
      <c r="F78" s="72"/>
    </row>
  </sheetData>
  <mergeCells count="16">
    <mergeCell ref="A68:G68"/>
    <mergeCell ref="D75:F75"/>
    <mergeCell ref="A37:G37"/>
    <mergeCell ref="A38:D38"/>
    <mergeCell ref="E38:E39"/>
    <mergeCell ref="F38:F39"/>
    <mergeCell ref="A66:G66"/>
    <mergeCell ref="A67:G67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2017-05-15T04:43:13Z</dcterms:modified>
</cp:coreProperties>
</file>